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r026767\Box\Private Cloud Operations\Spreadsheets\"/>
    </mc:Choice>
  </mc:AlternateContent>
  <xr:revisionPtr revIDLastSave="0" documentId="13_ncr:1_{B0D605D7-8675-4069-B520-EF3DE4A10C46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pproach" sheetId="1" r:id="rId1"/>
    <sheet name="Summary" sheetId="2" r:id="rId2"/>
    <sheet name="Public Cloud" sheetId="3" r:id="rId3"/>
    <sheet name="Total Budget" sheetId="4" r:id="rId4"/>
    <sheet name="Savings" sheetId="5" r:id="rId5"/>
    <sheet name="Unit Cost" sheetId="6" r:id="rId6"/>
    <sheet name="VM Price" sheetId="7" r:id="rId7"/>
    <sheet name="VKS Comparison" sheetId="8" r:id="rId8"/>
    <sheet name="K8 Reference" sheetId="9" r:id="rId9"/>
    <sheet name="Sample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9" l="1"/>
  <c r="C20" i="9" s="1"/>
  <c r="D11" i="9"/>
  <c r="D10" i="9"/>
  <c r="D4" i="9"/>
  <c r="D3" i="9"/>
  <c r="F24" i="8"/>
  <c r="F27" i="8" s="1"/>
  <c r="E24" i="8"/>
  <c r="E27" i="8" s="1"/>
  <c r="D24" i="8"/>
  <c r="F20" i="8"/>
  <c r="E20" i="8"/>
  <c r="D20" i="8"/>
  <c r="D10" i="8"/>
  <c r="D27" i="8" s="1"/>
  <c r="D28" i="7"/>
  <c r="D27" i="7"/>
  <c r="D26" i="7"/>
  <c r="D22" i="6"/>
  <c r="D17" i="5"/>
  <c r="C17" i="5"/>
  <c r="B17" i="5"/>
  <c r="D16" i="5"/>
  <c r="C16" i="5"/>
  <c r="B16" i="5"/>
  <c r="C12" i="5"/>
  <c r="E89" i="4"/>
  <c r="E88" i="4"/>
  <c r="E75" i="4"/>
  <c r="E72" i="4"/>
  <c r="E47" i="4"/>
  <c r="E46" i="4"/>
  <c r="E45" i="4"/>
  <c r="E39" i="4"/>
  <c r="E54" i="4" s="1"/>
  <c r="E55" i="4" s="1"/>
  <c r="E38" i="4"/>
  <c r="D14" i="6" s="1"/>
  <c r="E29" i="4"/>
  <c r="E33" i="4" s="1"/>
  <c r="E20" i="4"/>
  <c r="D27" i="3"/>
  <c r="G11" i="3"/>
  <c r="E11" i="3"/>
  <c r="F10" i="3"/>
  <c r="D10" i="3" s="1"/>
  <c r="E10" i="3"/>
  <c r="I10" i="3" s="1"/>
  <c r="I9" i="3"/>
  <c r="F9" i="3"/>
  <c r="F11" i="3" s="1"/>
  <c r="D9" i="3"/>
  <c r="D11" i="3" s="1"/>
  <c r="I8" i="3"/>
  <c r="F8" i="3"/>
  <c r="D8" i="3"/>
  <c r="D32" i="3" l="1"/>
  <c r="D7" i="7" s="1"/>
  <c r="D31" i="3"/>
  <c r="D6" i="7" s="1"/>
  <c r="D30" i="3"/>
  <c r="D5" i="7" s="1"/>
  <c r="E44" i="4"/>
  <c r="D4" i="8"/>
  <c r="D34" i="7"/>
  <c r="E34" i="4"/>
  <c r="D13" i="6"/>
  <c r="E50" i="4"/>
  <c r="E51" i="4" s="1"/>
  <c r="E57" i="4"/>
  <c r="C22" i="5" s="1"/>
  <c r="D15" i="6" l="1"/>
  <c r="E52" i="4"/>
  <c r="F19" i="8"/>
  <c r="F21" i="8" s="1"/>
  <c r="E19" i="8"/>
  <c r="E21" i="8" s="1"/>
  <c r="D19" i="8"/>
  <c r="D21" i="8" s="1"/>
  <c r="C15" i="5"/>
  <c r="C18" i="5" s="1"/>
  <c r="E63" i="4"/>
  <c r="E66" i="4" s="1"/>
  <c r="E69" i="4" s="1"/>
  <c r="D9" i="6" l="1"/>
  <c r="D10" i="6" s="1"/>
  <c r="C21" i="5"/>
  <c r="C23" i="5" s="1"/>
  <c r="E77" i="4"/>
  <c r="E84" i="4" s="1"/>
  <c r="C28" i="5"/>
  <c r="C27" i="5"/>
  <c r="D27" i="6" l="1"/>
  <c r="D34" i="6" s="1"/>
  <c r="D12" i="7" s="1"/>
  <c r="G20" i="7" s="1"/>
  <c r="D26" i="6"/>
  <c r="D33" i="6" s="1"/>
  <c r="D11" i="7" s="1"/>
  <c r="F20" i="7" s="1"/>
  <c r="D25" i="6"/>
  <c r="D32" i="6" s="1"/>
  <c r="D10" i="7" s="1"/>
  <c r="E20" i="7" s="1"/>
  <c r="F19" i="7" l="1"/>
  <c r="F31" i="7" s="1"/>
  <c r="F32" i="7"/>
  <c r="F21" i="7"/>
  <c r="F33" i="7" s="1"/>
  <c r="E19" i="7"/>
  <c r="E31" i="7" s="1"/>
  <c r="E32" i="7"/>
  <c r="E21" i="7"/>
  <c r="E33" i="7" s="1"/>
  <c r="G19" i="7"/>
  <c r="G31" i="7" s="1"/>
  <c r="G32" i="7"/>
  <c r="G21" i="7"/>
  <c r="G33" i="7" s="1"/>
  <c r="D33" i="7" l="1"/>
  <c r="D38" i="7" s="1"/>
  <c r="D31" i="7"/>
  <c r="D36" i="7" s="1"/>
  <c r="D32" i="7"/>
  <c r="D8" i="8" l="1"/>
  <c r="D37" i="7"/>
  <c r="D25" i="8" l="1"/>
  <c r="F26" i="8"/>
  <c r="E26" i="8"/>
  <c r="D26" i="8"/>
  <c r="F25" i="8"/>
  <c r="F28" i="8" s="1"/>
  <c r="F30" i="8" s="1"/>
  <c r="E25" i="8"/>
  <c r="E28" i="8" s="1"/>
  <c r="E30" i="8" s="1"/>
  <c r="D28" i="8" l="1"/>
  <c r="D30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tc={49d71ab8-5b11-47d6-b64e-253bf73083ae}</author>
  </authors>
  <commentList>
    <comment ref="A1" authorId="0" shapeId="0" xr:uid="{49D71AB8-5B11-47D6-B64E-253BF73083AE}">
      <text>
        <t>[Threaded comment]
Your version of Excel allows you to read this threaded comment; however, any edits to it will get removed if the file is opened in a newer version of Excel. Learn more: https://go.microsoft.com/fwlink/?linkid=870924
Comment:
    4 CPU, 16 GB RAM, 500 GB SSD, 10 Gb NIC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tc={8a124b55-d2c3-48cf-b240-337063d693d1}</author>
  </authors>
  <commentList>
    <comment ref="B43" authorId="0" shapeId="0" xr:uid="{8A124B55-D2C3-48CF-B240-337063D693D1}">
      <text>
        <t>[Threaded comment]
Your version of Excel allows you to read this threaded comment; however, any edits to it will get removed if the file is opened in a newer version of Excel. Learn more: https://go.microsoft.com/fwlink/?linkid=870924
Comment:
    Maybe I don't understand this but why is capacity gated by CPU? Normally the limiting factor is memory not CPU - maybe I am talking about something else?
Looking at the numbers I understand - 94 threads * 2 / 4 vCPUs per VM (equals 47 not 46).
But 562GB RAM / 16GB per VM = 35 VMs per host without memory overcommit, so memory is the constraining factor here?
But we can improve these numbers with higher memory density per host.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tc={356842ad-feb2-475a-a571-1e763979e842}</author>
    <author>tc={4f6bb92d-e579-4fce-80c5-e11f1e21ce69}</author>
  </authors>
  <commentList>
    <comment ref="B5" authorId="0" shapeId="0" xr:uid="{356842AD-FEB2-475A-A571-1E763979E842}">
      <text>
        <t>[Threaded comment]
Your version of Excel allows you to read this threaded comment; however, any edits to it will get removed if the file is opened in a newer version of Excel. Learn more: https://go.microsoft.com/fwlink/?linkid=870924
Comment:
    I think you can consider savings to be the ROI.  The ROI on VCF is the reduced TCO compared to alternative options.</t>
      </text>
    </comment>
    <comment ref="D12" authorId="1" shapeId="0" xr:uid="{4F6BB92D-E579-4FCE-80C5-E11F1E21CE69}">
      <text>
        <t>[Threaded comment]
Your version of Excel allows you to read this threaded comment; however, any edits to it will get removed if the file is opened in a newer version of Excel. Learn more: https://go.microsoft.com/fwlink/?linkid=870924
Comment:
    You can also depreciate the capex of the infrastructure - but you can't depreciate the opex of public cloud.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tc={979fd9da-90d9-4ad4-8866-445b636101bd}</author>
  </authors>
  <commentList>
    <comment ref="C13" authorId="0" shapeId="0" xr:uid="{979FD9DA-90D9-4AD4-8866-445B636101BD}">
      <text>
        <t>[Threaded comment]
Your version of Excel allows you to read this threaded comment; however, any edits to it will get removed if the file is opened in a newer version of Excel. Learn more: https://go.microsoft.com/fwlink/?linkid=870924
Comment:
    Use thread as it's about capacity not performance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tc={ac7f000a-6a92-4737-899f-69055d38c9c7}</author>
    <author>tc={1a79f605-a896-4c1f-ae96-2e556df184c6}</author>
    <author>tc={a783ecc0-6db6-4a6d-9728-6c3b8e193058}</author>
  </authors>
  <commentList>
    <comment ref="D18" authorId="0" shapeId="0" xr:uid="{AC7F000A-6A92-4737-899F-69055D38C9C7}">
      <text>
        <t>[Threaded comment]
Your version of Excel allows you to read this threaded comment; however, any edits to it will get removed if the file is opened in a newer version of Excel. Learn more: https://go.microsoft.com/fwlink/?linkid=870924
Comment:
    vCPU : pThread. 
Thread is used, not physical core as it's about capacity, not performance.</t>
      </text>
    </comment>
    <comment ref="F18" authorId="1" shapeId="0" xr:uid="{1A79F605-A896-4C1F-AE96-2E556DF184C6}">
      <text>
        <t>[Threaded comment]
Your version of Excel allows you to read this threaded comment; however, any edits to it will get removed if the file is opened in a newer version of Excel. Learn more: https://go.microsoft.com/fwlink/?linkid=870924
Comment:
    Gold is higher due to reservation</t>
      </text>
    </comment>
    <comment ref="G18" authorId="2" shapeId="0" xr:uid="{A783ECC0-6DB6-4A6D-9728-6C3B8E19305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is no QoS, so it's the same price for all classes</t>
      </text>
    </comment>
  </commentList>
</comments>
</file>

<file path=xl/sharedStrings.xml><?xml version="1.0" encoding="utf-8"?>
<sst xmlns="http://schemas.openxmlformats.org/spreadsheetml/2006/main" count="334" uniqueCount="270">
  <si>
    <t>TCO Comparison</t>
  </si>
  <si>
    <t>Cost Component</t>
  </si>
  <si>
    <t>We're only including some cost of public cloud to prevent over complication as the savings is already &gt;50%. There are additional cost of hyperscalers that are not included.</t>
  </si>
  <si>
    <t>Guest OS, Security Software, Applications are not included as they are assumed to be identical on both on-prem vs cloud.</t>
  </si>
  <si>
    <t>We're not including network egress, so there is further saving</t>
  </si>
  <si>
    <t xml:space="preserve">Private Cloud is better for the stable and steady part of your workload. </t>
  </si>
  <si>
    <t xml:space="preserve">Example: </t>
  </si>
  <si>
    <t xml:space="preserve">The total load for your entire company fluctuates from 1K - 10K VM per year. Highly volatile. But 80% of the time it's 1K - 2K. </t>
  </si>
  <si>
    <t>Private Cloud</t>
  </si>
  <si>
    <t>2K VM</t>
  </si>
  <si>
    <t>You commit on long term capacity as it's cheaper</t>
  </si>
  <si>
    <t>Public Cloud</t>
  </si>
  <si>
    <t>0 - 8K VM</t>
  </si>
  <si>
    <t>You pay per use. It's demand based. While it's much more expensive per hour, it's cheaper than buying 5 years</t>
  </si>
  <si>
    <t>Legend used in this spreadsheet</t>
  </si>
  <si>
    <t>The cell values are color coded for ease of understanding</t>
  </si>
  <si>
    <t>This color means the cell is editable. Changing the value impacts the computed cells.</t>
  </si>
  <si>
    <t>This color means the cell is not editable. The value is computed.</t>
  </si>
  <si>
    <t>For Cost Savings with other technique such as reclaimation, see Cost Avoidance because of VCF</t>
  </si>
  <si>
    <t>Methodology</t>
  </si>
  <si>
    <t>The Numbers</t>
  </si>
  <si>
    <t>Public Cloud: Average Price</t>
  </si>
  <si>
    <t>How much would you pay for a typical blank VM if you commit 1 year in advance?</t>
  </si>
  <si>
    <t>Let's take a single VM (4 CPU, 16 GB RAM, 500 GB SSD) as the unit of comparison, as it's a common size.</t>
  </si>
  <si>
    <t>The size does not actually matter as public cloud follows linear pricing. 4 vCPU is more practical in real world.</t>
  </si>
  <si>
    <t>Below is the actual price from all 3 hyper scalers.</t>
  </si>
  <si>
    <t>Total Annual Price</t>
  </si>
  <si>
    <t>Compute</t>
  </si>
  <si>
    <t>Storage</t>
  </si>
  <si>
    <t>Service</t>
  </si>
  <si>
    <t>Observability</t>
  </si>
  <si>
    <t>Compute:Storage Ratio</t>
  </si>
  <si>
    <t>AWS</t>
  </si>
  <si>
    <t>Comment</t>
  </si>
  <si>
    <t>Included</t>
  </si>
  <si>
    <t>Azure</t>
  </si>
  <si>
    <t>GCP</t>
  </si>
  <si>
    <t>Average</t>
  </si>
  <si>
    <t>CPU is not latest generation. Xeon Gen 5 or AMD EPYC Gen 4. ARM will be cheaper, but most apps are not supported</t>
  </si>
  <si>
    <t>For details of how each of the above numbers are obtained, see the Power Point deck at for the screenshot from all 3 websites.</t>
  </si>
  <si>
    <t>Normalization</t>
  </si>
  <si>
    <t>We need to translate the above $2009 into per 1 vCPU, 1 GB RAM and 1 TB of disk space</t>
  </si>
  <si>
    <t>This is the VM size we use, hence we need to divide by these</t>
  </si>
  <si>
    <t>CPU</t>
  </si>
  <si>
    <t>vCPU</t>
  </si>
  <si>
    <t>Memory</t>
  </si>
  <si>
    <t>Disk</t>
  </si>
  <si>
    <t>Allocation Ratio</t>
  </si>
  <si>
    <t>We need to divide the $2009 into the 3 components.</t>
  </si>
  <si>
    <t>For simplicity, we take 1/3 each. They are also fairly close the public cloud</t>
  </si>
  <si>
    <t>CPU Share</t>
  </si>
  <si>
    <t>RAM Share</t>
  </si>
  <si>
    <t>Disk Share</t>
  </si>
  <si>
    <t>Unit Price</t>
  </si>
  <si>
    <t>CPU Price</t>
  </si>
  <si>
    <t>per vCPU per year</t>
  </si>
  <si>
    <t>RAM Price</t>
  </si>
  <si>
    <t>per GB per year</t>
  </si>
  <si>
    <t>Disk Price</t>
  </si>
  <si>
    <t>per TB per year</t>
  </si>
  <si>
    <t>This is the price you need to beat. Aim for 40% cheaper</t>
  </si>
  <si>
    <t>Use this number to compare with your standard/default VM offering in your private cloud</t>
  </si>
  <si>
    <t>Private Cloud: Sellable Capacity</t>
  </si>
  <si>
    <t>The actual sellable capacity is far lower than total physical capacity. It excludes 3 items:</t>
  </si>
  <si>
    <t xml:space="preserve">    Cluster High Availability. This is typically 10%. A cluster for 24 hosts will have 2 hosts for HA.</t>
  </si>
  <si>
    <t xml:space="preserve">    Hypervisor overhead. NSX, vSAN, and vSphere takes up 10 - 15%</t>
  </si>
  <si>
    <t xml:space="preserve">    Other buffer. This is typically 10 - 20%, depending on the overcommit ratio</t>
  </si>
  <si>
    <t>In normal operations, the above component becomes part of your headroom that protects from short burst</t>
  </si>
  <si>
    <t>Disaster Recovery is separate. This does not impact cost comparison as you need 2x the resource in public cloud too</t>
  </si>
  <si>
    <t>Private Cloud: ESXi Specification</t>
  </si>
  <si>
    <t>The size of the host determines the number of VMs that can run on the cluster</t>
  </si>
  <si>
    <t>Total Cores</t>
  </si>
  <si>
    <t>cores. 64 is a common number for Intel and AMD</t>
  </si>
  <si>
    <t>Hyper Threading</t>
  </si>
  <si>
    <t>threads. Public Cloud uses the thread instead of core. Since it's for capacity not performance, this makes more sense.</t>
  </si>
  <si>
    <t>Physical Memory</t>
  </si>
  <si>
    <t>Memory Tiering</t>
  </si>
  <si>
    <t>It's set to 1x of DIMM size to be conservative</t>
  </si>
  <si>
    <t>Buffers</t>
  </si>
  <si>
    <t>Hypervisor overhead</t>
  </si>
  <si>
    <t>Allocation for VMkernel + vSAN + NSX. vSAN FS is a VM not kernel module hence excluded</t>
  </si>
  <si>
    <t>threads</t>
  </si>
  <si>
    <t>Cluster HA</t>
  </si>
  <si>
    <t>Since the model is based on 1 ESXi, we account for HA by adding buffer. Assumption is 9+1 host per cluster, hence 10% buffer</t>
  </si>
  <si>
    <t>Usable</t>
  </si>
  <si>
    <t>CPU Sellable Capacity</t>
  </si>
  <si>
    <t>Buffer</t>
  </si>
  <si>
    <t>We only plan to utilized 85% of the capacity, after including HA + Hypervisor overhead</t>
  </si>
  <si>
    <t>Sellable CPU Threads</t>
  </si>
  <si>
    <t>Total Buffer</t>
  </si>
  <si>
    <t>this is a good, conservative buffer. It provides headroom for occasional spikes (performance, not capacity)</t>
  </si>
  <si>
    <t>Memory Sellable Capacity</t>
  </si>
  <si>
    <t>Sellable Memory</t>
  </si>
  <si>
    <t>Sellable Memory with Memory Tiering</t>
  </si>
  <si>
    <t>Conservative, as the full amount of the NVME is actually available</t>
  </si>
  <si>
    <t>The Standard VM</t>
  </si>
  <si>
    <t>Total price for 5 years</t>
  </si>
  <si>
    <t>vRAM</t>
  </si>
  <si>
    <t>CPU Overcommit</t>
  </si>
  <si>
    <t>:1 ratio between vCPU and threads. AWS uses 1:1 as they do not have DRS and do not vMotion. Customers who use core will see this as 4:1. This 4:1 is a common ratio.</t>
  </si>
  <si>
    <t>vCPU Sellable Capacity</t>
  </si>
  <si>
    <t>vCPU per server box</t>
  </si>
  <si>
    <t>No of VM per box</t>
  </si>
  <si>
    <t>This is the number of VM that can fit inside 1 physical server above</t>
  </si>
  <si>
    <t>Actual Overcommit</t>
  </si>
  <si>
    <t>: 1 pthread. This means it's slightly lower than 3:1 when compared against physical core</t>
  </si>
  <si>
    <t>vRAM Sellable Capacity</t>
  </si>
  <si>
    <t>Summary</t>
  </si>
  <si>
    <t>VM</t>
  </si>
  <si>
    <t>Now that we know how many VMs we can put, it's a matter of multiplying with budget per VM</t>
  </si>
  <si>
    <t>Private Cloud: Total Budget</t>
  </si>
  <si>
    <t>TCO Time Frame</t>
  </si>
  <si>
    <t>years. Cloud keeps the hardware for 6-7 years. You likely buy or end up using older CPU, memory, etc.</t>
  </si>
  <si>
    <t>Compute + Storage</t>
  </si>
  <si>
    <t>The amount you will pay Public Cloud for 5 years</t>
  </si>
  <si>
    <t>Other costs</t>
  </si>
  <si>
    <t>Other charges from public cloud, that is already included in Private Cloud, such as on-site support (well, you are their colleague) and VCF features</t>
  </si>
  <si>
    <t>5-year ELA Discount</t>
  </si>
  <si>
    <t>Assume some discount to reflect upfront payment. This means no more cloud financial flexibility benefit as you lock for 5 years</t>
  </si>
  <si>
    <t>Total Budget per box</t>
  </si>
  <si>
    <t>over 5 years</t>
  </si>
  <si>
    <t>Savings over Public Cloud</t>
  </si>
  <si>
    <t>Target savings. Aim for 50% cheaper</t>
  </si>
  <si>
    <t>Total Investment per ESXi</t>
  </si>
  <si>
    <t>for 5 years, including VCF. This becomes the Total Cost to be charged back to break even</t>
  </si>
  <si>
    <t>VCF Cost</t>
  </si>
  <si>
    <t>No of cores</t>
  </si>
  <si>
    <t>List Price</t>
  </si>
  <si>
    <t>Paid Price</t>
  </si>
  <si>
    <t>Adjust to your actual quotation</t>
  </si>
  <si>
    <t>Total Cost</t>
  </si>
  <si>
    <t>for 5 years</t>
  </si>
  <si>
    <t>Remaining Cost</t>
  </si>
  <si>
    <t>Hardware: server + vSAN</t>
  </si>
  <si>
    <t>No GPU. Actual quotes provided by Girish Thota from Broadcom GTO is US$29K</t>
  </si>
  <si>
    <t>Hardware: TOR (prorated)</t>
  </si>
  <si>
    <t>Admin (prorated)</t>
  </si>
  <si>
    <t>Total Loaded Cost, not just salary + bonus</t>
  </si>
  <si>
    <t>5 years support</t>
  </si>
  <si>
    <t>Including rack and install</t>
  </si>
  <si>
    <t>DC Facility</t>
  </si>
  <si>
    <t>Rack, UPS, Power, Cooling</t>
  </si>
  <si>
    <t>Remaining Balance</t>
  </si>
  <si>
    <t>This should be $0. If positive that means you have extra money to spend, or save even more</t>
  </si>
  <si>
    <t>Reference</t>
  </si>
  <si>
    <t>Google VMware Engine 5 year price</t>
  </si>
  <si>
    <t>for VE2-Mega-128</t>
  </si>
  <si>
    <t>Paid 3 years in advance</t>
  </si>
  <si>
    <t>for VE2-Standard-64</t>
  </si>
  <si>
    <t>ROI is not applicable</t>
  </si>
  <si>
    <t>There is no return as infrastructure is an expense. The money our customers spend buying products and services never come back, let alone give them more money.</t>
  </si>
  <si>
    <t>To put a % next to ROI, such as VCF delivering 10% ROI is confusing. If a CIO spends $100 millions, they don’t get $110 million after 1 year.</t>
  </si>
  <si>
    <r>
      <rPr>
        <sz val="10"/>
        <color theme="1"/>
        <rFont val="Arial"/>
        <family val="2"/>
      </rPr>
      <t xml:space="preserve">We will use </t>
    </r>
    <r>
      <rPr>
        <b/>
        <sz val="10"/>
        <color theme="1"/>
        <rFont val="Arial"/>
        <family val="2"/>
      </rPr>
      <t>Potential Savings</t>
    </r>
    <r>
      <rPr>
        <sz val="10"/>
        <color theme="1"/>
        <rFont val="Arial"/>
        <family val="2"/>
      </rPr>
      <t xml:space="preserve"> instead. It is not a real, hard cash, savings. </t>
    </r>
  </si>
  <si>
    <t>It is a potential, as it's the delta between Public vs Private cloud expenses.</t>
  </si>
  <si>
    <t>The savings is not per VM. It's on the total cost, because many vendors do ELA.</t>
  </si>
  <si>
    <t>It is per year, not per month or per hour, as both public and private are paid 1 year in advance.</t>
  </si>
  <si>
    <t>Input</t>
  </si>
  <si>
    <t>Number of VM</t>
  </si>
  <si>
    <t>I put 1000 as it's easier to think in chunk of 1K VM. In reality you will save more as the total number of VM is typically &gt;10K</t>
  </si>
  <si>
    <t>Time Frame</t>
  </si>
  <si>
    <t>years. Cloud keeps the hardware for 6-7 years, so it's older machine</t>
  </si>
  <si>
    <t>Cost per VM</t>
  </si>
  <si>
    <t>How does this compare with your ELA?</t>
  </si>
  <si>
    <t>ESXi needed</t>
  </si>
  <si>
    <t>in private cloud, the unit of purchase is 1 ESXi</t>
  </si>
  <si>
    <t>Potential Savings</t>
  </si>
  <si>
    <t>We need to show the savings per year</t>
  </si>
  <si>
    <t>In $</t>
  </si>
  <si>
    <t>per year. In simple linear fashion</t>
  </si>
  <si>
    <t>In %</t>
  </si>
  <si>
    <t>Cost vs Price</t>
  </si>
  <si>
    <t>Cost is what Enterprise IT incurs. It is about the infrastructure.</t>
  </si>
  <si>
    <t>Price is what they charge to their customers (Line of Business). It is about the workload (e.g. VM).</t>
  </si>
  <si>
    <t>The long term price has to be better than public cloud, so application team (Line of Business) appreciates the value.</t>
  </si>
  <si>
    <t>Price is dictated by public cloud, not your cost. App Team does not care if Infra Team makes a loss, so long they pay cheaper price.</t>
  </si>
  <si>
    <t>Total Cost per ESXi</t>
  </si>
  <si>
    <t>for 5 years, including VCF license</t>
  </si>
  <si>
    <t>Cost per year</t>
  </si>
  <si>
    <t>ESXi: Sellable Capacity</t>
  </si>
  <si>
    <t>CPU Thread</t>
  </si>
  <si>
    <t>Not counting the DIMM as this is cost, not capacity</t>
  </si>
  <si>
    <t>Cost Rationing</t>
  </si>
  <si>
    <t>I use the word rationing and not allocation to prevent confusion with the allocation model</t>
  </si>
  <si>
    <t>Need to split the cost into 3, matching public cloud calculation</t>
  </si>
  <si>
    <t>Need to manually adjust to maintain consistent price comparison with public cloud</t>
  </si>
  <si>
    <t xml:space="preserve">RAM </t>
  </si>
  <si>
    <t xml:space="preserve">Disk </t>
  </si>
  <si>
    <t>Unit Cost</t>
  </si>
  <si>
    <t>The cost per unit of resource is independant of the price and overcommit ratio</t>
  </si>
  <si>
    <t>It is per year, not per month or day</t>
  </si>
  <si>
    <t>per thread</t>
  </si>
  <si>
    <t>per GB of DIMM (not including memory tiering)</t>
  </si>
  <si>
    <t>per TB</t>
  </si>
  <si>
    <t>Validation</t>
  </si>
  <si>
    <t>Your price must be lower than public cloud, yet cover your cost</t>
  </si>
  <si>
    <t>Public Cloud price</t>
  </si>
  <si>
    <t>Private Cloud Cost</t>
  </si>
  <si>
    <t>per thread per year</t>
  </si>
  <si>
    <t>Private Cloud Price</t>
  </si>
  <si>
    <t>Silver Class is the standard or default offering.</t>
  </si>
  <si>
    <t>Gold Class is 2x more expensive, while Bronze is half price. This only applies to Compute. Storage is same price for all for simplicity</t>
  </si>
  <si>
    <t>Class of Service</t>
  </si>
  <si>
    <t>Overcommit Ratio</t>
  </si>
  <si>
    <t>Memory Price</t>
  </si>
  <si>
    <t>Gold</t>
  </si>
  <si>
    <t>1 vCPU : 1 pThread</t>
  </si>
  <si>
    <t>Silver</t>
  </si>
  <si>
    <t>2 vCPU : 1 pThread</t>
  </si>
  <si>
    <t>Bronze</t>
  </si>
  <si>
    <t>4 vCPU : 1 pThread</t>
  </si>
  <si>
    <t>Profit or Buffer is not added as there is a chance you can't sell all the sellable capacity, but on the other hand you may exceed the overcommit ratio</t>
  </si>
  <si>
    <t>Example</t>
  </si>
  <si>
    <t>Let's take the sample VM we have earlier as it's easier to see the comparison this way</t>
  </si>
  <si>
    <t>CPU Count</t>
  </si>
  <si>
    <t>Gold is cheaper by</t>
  </si>
  <si>
    <t>Justified by higher reservation, better support, higher availability</t>
  </si>
  <si>
    <t>Silver is cheaper by</t>
  </si>
  <si>
    <t>This is the default VM if there is no class of service</t>
  </si>
  <si>
    <t>Bronze is cheaper by</t>
  </si>
  <si>
    <t>Suitable for test and dev environment</t>
  </si>
  <si>
    <t>K8 Managed Service</t>
  </si>
  <si>
    <t>per cluster per year. Typically Enterprise will say N-1 for stability, and opt for LTS version</t>
  </si>
  <si>
    <t>Total VM Cost</t>
  </si>
  <si>
    <t>for a 4 vCPU, 16 GB, 0.5 TB disk VM</t>
  </si>
  <si>
    <t>VM Cost</t>
  </si>
  <si>
    <t>Conservative. This is based on Silver.</t>
  </si>
  <si>
    <t>No of Master Nodes</t>
  </si>
  <si>
    <t>Each is 4 vCPU, 16 GB RAM</t>
  </si>
  <si>
    <t>K8 SRE Loaded Cost</t>
  </si>
  <si>
    <t>FTE for 1 veteran K8 SRE (knows what he is doing). We assume on-premise needs 1 extra headcount per 1K VM. This is in addition to the vSphere Admin, which is already costed-in</t>
  </si>
  <si>
    <t>Comparison</t>
  </si>
  <si>
    <t>Small</t>
  </si>
  <si>
    <t>Medium</t>
  </si>
  <si>
    <t>Large</t>
  </si>
  <si>
    <t>No of K8 Clusters</t>
  </si>
  <si>
    <t>Majority of Broadcom customers will have &gt;100 clusters</t>
  </si>
  <si>
    <t>No of Worker Nodes</t>
  </si>
  <si>
    <t>larger count of worker nodes will result in more savings as VKS has master node overhead</t>
  </si>
  <si>
    <t>Worker Node Cost</t>
  </si>
  <si>
    <t>We use 8 CPU as K8 Node, hence the price is 2x</t>
  </si>
  <si>
    <t>Managed K8 Cost</t>
  </si>
  <si>
    <t>Total VM Count</t>
  </si>
  <si>
    <t xml:space="preserve">Majority of Broadcom customers will have &gt;1K K8 Node VM </t>
  </si>
  <si>
    <t>Master Node Cost</t>
  </si>
  <si>
    <t>The overhead is higher in smaller K8 as VKS needs 3 VM per Guest Cluster</t>
  </si>
  <si>
    <t>K8 SRE headcount</t>
  </si>
  <si>
    <t>Savings</t>
  </si>
  <si>
    <t>AWS K8</t>
  </si>
  <si>
    <t>Per K8 Cluster</t>
  </si>
  <si>
    <t>Per hour</t>
  </si>
  <si>
    <t>Per Year</t>
  </si>
  <si>
    <t>Standard version support</t>
  </si>
  <si>
    <t>Extended version support</t>
  </si>
  <si>
    <t>https://komodor.com/learn/amazon-eks-pricing-quick-guide-and-6-ways-to-cut-eks-costs/</t>
  </si>
  <si>
    <t>Standard Edition</t>
  </si>
  <si>
    <t>Premium Edition</t>
  </si>
  <si>
    <t>Google K8</t>
  </si>
  <si>
    <t>Enterprise Edition</t>
  </si>
  <si>
    <t>per vCPU per hour</t>
  </si>
  <si>
    <t>per 10 vCPU per year</t>
  </si>
  <si>
    <t>I assume vCPU means the EC2 vCPU</t>
  </si>
  <si>
    <t>Typical clusters will have 8 vCPU per node. The number of nodes vary from 4 - 64 nodes</t>
  </si>
  <si>
    <t>Let's take 10 nodes</t>
  </si>
  <si>
    <t xml:space="preserve">Annual cost is </t>
  </si>
  <si>
    <t xml:space="preserve">What's the strategy to allocate total budget for a private cloud? </t>
  </si>
  <si>
    <t>Get public cloud price. This is the ceiling and fair comparison from tenants perspective</t>
  </si>
  <si>
    <t>The comparison must be fair. Ideally, take your actual multi-year ELA with the hyperscaler</t>
  </si>
  <si>
    <t>Cloud Repatriation</t>
  </si>
  <si>
    <t>Cut it by half. This is your budget. Yes, aim to be half price, not just 20% cheaper</t>
  </si>
  <si>
    <t>VM profile: 4 vCPU, 16GB RAM, and 100GB NVMe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</si>
</sst>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&quot;$&quot;#,##0.00"/>
    <numFmt numFmtId="166" formatCode="0.0"/>
    <numFmt numFmtId="167" formatCode="0\ &quot;GB&quot;"/>
    <numFmt numFmtId="168" formatCode="0.0\ &quot;TB&quot;"/>
  </numFmts>
  <fonts count="22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999999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1155CC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b/>
      <sz val="10"/>
      <color rgb="FF999999"/>
      <name val="Arial"/>
      <family val="2"/>
      <scheme val="minor"/>
    </font>
    <font>
      <b/>
      <sz val="10"/>
      <color theme="7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horizontal="right"/>
    </xf>
    <xf numFmtId="9" fontId="2" fillId="3" borderId="0" xfId="0" applyNumberFormat="1" applyFont="1" applyFill="1"/>
    <xf numFmtId="164" fontId="2" fillId="2" borderId="0" xfId="0" applyNumberFormat="1" applyFont="1" applyFill="1"/>
    <xf numFmtId="165" fontId="2" fillId="0" borderId="0" xfId="0" applyNumberFormat="1" applyFont="1"/>
    <xf numFmtId="0" fontId="1" fillId="4" borderId="0" xfId="0" applyFont="1" applyFill="1"/>
    <xf numFmtId="0" fontId="2" fillId="4" borderId="0" xfId="0" applyFont="1" applyFill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0" borderId="0" xfId="0" applyFont="1"/>
    <xf numFmtId="0" fontId="2" fillId="0" borderId="3" xfId="0" applyFont="1" applyBorder="1"/>
    <xf numFmtId="164" fontId="2" fillId="2" borderId="4" xfId="0" applyNumberFormat="1" applyFont="1" applyFill="1" applyBorder="1"/>
    <xf numFmtId="164" fontId="6" fillId="3" borderId="0" xfId="0" applyNumberFormat="1" applyFont="1" applyFill="1"/>
    <xf numFmtId="0" fontId="6" fillId="3" borderId="0" xfId="0" applyFont="1" applyFill="1" applyAlignment="1">
      <alignment horizontal="right"/>
    </xf>
    <xf numFmtId="0" fontId="6" fillId="3" borderId="0" xfId="0" applyFont="1" applyFill="1"/>
    <xf numFmtId="166" fontId="6" fillId="2" borderId="0" xfId="0" applyNumberFormat="1" applyFont="1" applyFill="1"/>
    <xf numFmtId="0" fontId="3" fillId="4" borderId="5" xfId="0" applyFont="1" applyFill="1" applyBorder="1"/>
    <xf numFmtId="164" fontId="7" fillId="4" borderId="6" xfId="0" applyNumberFormat="1" applyFont="1" applyFill="1" applyBorder="1"/>
    <xf numFmtId="164" fontId="6" fillId="0" borderId="0" xfId="0" applyNumberFormat="1" applyFont="1"/>
    <xf numFmtId="0" fontId="2" fillId="3" borderId="0" xfId="0" applyFont="1" applyFill="1" applyAlignment="1">
      <alignment horizontal="right"/>
    </xf>
    <xf numFmtId="167" fontId="2" fillId="3" borderId="0" xfId="0" applyNumberFormat="1" applyFont="1" applyFill="1" applyAlignment="1">
      <alignment horizontal="right"/>
    </xf>
    <xf numFmtId="168" fontId="2" fillId="3" borderId="0" xfId="0" applyNumberFormat="1" applyFont="1" applyFill="1" applyAlignment="1">
      <alignment horizontal="right"/>
    </xf>
    <xf numFmtId="0" fontId="3" fillId="0" borderId="1" xfId="0" applyFont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8" fillId="4" borderId="0" xfId="0" applyFont="1" applyFill="1"/>
    <xf numFmtId="164" fontId="9" fillId="4" borderId="0" xfId="0" applyNumberFormat="1" applyFont="1" applyFill="1"/>
    <xf numFmtId="0" fontId="8" fillId="0" borderId="0" xfId="0" applyFont="1"/>
    <xf numFmtId="164" fontId="9" fillId="0" borderId="0" xfId="0" applyNumberFormat="1" applyFont="1"/>
    <xf numFmtId="0" fontId="2" fillId="3" borderId="0" xfId="0" applyFont="1" applyFill="1"/>
    <xf numFmtId="0" fontId="2" fillId="2" borderId="0" xfId="0" applyFont="1" applyFill="1"/>
    <xf numFmtId="167" fontId="2" fillId="3" borderId="0" xfId="0" applyNumberFormat="1" applyFont="1" applyFill="1"/>
    <xf numFmtId="0" fontId="2" fillId="0" borderId="0" xfId="0" applyFont="1" applyAlignment="1">
      <alignment wrapText="1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9" fontId="2" fillId="2" borderId="0" xfId="0" applyNumberFormat="1" applyFont="1" applyFill="1"/>
    <xf numFmtId="167" fontId="2" fillId="2" borderId="0" xfId="0" applyNumberFormat="1" applyFont="1" applyFill="1"/>
    <xf numFmtId="164" fontId="10" fillId="2" borderId="0" xfId="0" applyNumberFormat="1" applyFont="1" applyFill="1"/>
    <xf numFmtId="168" fontId="2" fillId="2" borderId="0" xfId="0" applyNumberFormat="1" applyFont="1" applyFill="1"/>
    <xf numFmtId="0" fontId="9" fillId="3" borderId="0" xfId="0" applyFont="1" applyFill="1"/>
    <xf numFmtId="2" fontId="2" fillId="2" borderId="0" xfId="0" applyNumberFormat="1" applyFont="1" applyFill="1"/>
    <xf numFmtId="0" fontId="2" fillId="5" borderId="0" xfId="0" applyFont="1" applyFill="1"/>
    <xf numFmtId="9" fontId="10" fillId="3" borderId="0" xfId="0" applyNumberFormat="1" applyFont="1" applyFill="1"/>
    <xf numFmtId="9" fontId="3" fillId="3" borderId="0" xfId="0" applyNumberFormat="1" applyFont="1" applyFill="1"/>
    <xf numFmtId="0" fontId="11" fillId="0" borderId="0" xfId="0" applyFont="1"/>
    <xf numFmtId="0" fontId="12" fillId="0" borderId="9" xfId="0" applyFont="1" applyBorder="1"/>
    <xf numFmtId="0" fontId="12" fillId="0" borderId="10" xfId="0" applyFont="1" applyBorder="1"/>
    <xf numFmtId="164" fontId="12" fillId="2" borderId="10" xfId="0" applyNumberFormat="1" applyFont="1" applyFill="1" applyBorder="1"/>
    <xf numFmtId="0" fontId="12" fillId="0" borderId="11" xfId="0" applyFont="1" applyBorder="1"/>
    <xf numFmtId="164" fontId="2" fillId="3" borderId="0" xfId="0" applyNumberFormat="1" applyFont="1" applyFill="1"/>
    <xf numFmtId="164" fontId="13" fillId="2" borderId="0" xfId="0" applyNumberFormat="1" applyFont="1" applyFill="1"/>
    <xf numFmtId="164" fontId="14" fillId="3" borderId="0" xfId="0" applyNumberFormat="1" applyFont="1" applyFill="1"/>
    <xf numFmtId="0" fontId="15" fillId="0" borderId="0" xfId="0" applyFont="1"/>
    <xf numFmtId="164" fontId="2" fillId="0" borderId="0" xfId="0" applyNumberFormat="1" applyFont="1"/>
    <xf numFmtId="164" fontId="14" fillId="0" borderId="0" xfId="0" applyNumberFormat="1" applyFont="1"/>
    <xf numFmtId="0" fontId="14" fillId="0" borderId="0" xfId="0" applyFont="1"/>
    <xf numFmtId="0" fontId="14" fillId="4" borderId="0" xfId="0" applyFont="1" applyFill="1"/>
    <xf numFmtId="0" fontId="3" fillId="4" borderId="0" xfId="0" applyFont="1" applyFill="1" applyAlignment="1">
      <alignment horizontal="center"/>
    </xf>
    <xf numFmtId="0" fontId="14" fillId="2" borderId="0" xfId="0" applyFont="1" applyFill="1"/>
    <xf numFmtId="167" fontId="14" fillId="2" borderId="0" xfId="0" applyNumberFormat="1" applyFont="1" applyFill="1"/>
    <xf numFmtId="168" fontId="14" fillId="2" borderId="0" xfId="0" applyNumberFormat="1" applyFont="1" applyFill="1"/>
    <xf numFmtId="0" fontId="16" fillId="4" borderId="0" xfId="0" applyFont="1" applyFill="1" applyAlignment="1">
      <alignment horizontal="center"/>
    </xf>
    <xf numFmtId="164" fontId="13" fillId="2" borderId="4" xfId="0" applyNumberFormat="1" applyFont="1" applyFill="1" applyBorder="1"/>
    <xf numFmtId="164" fontId="6" fillId="2" borderId="0" xfId="0" applyNumberFormat="1" applyFont="1" applyFill="1"/>
    <xf numFmtId="0" fontId="2" fillId="0" borderId="5" xfId="0" applyFont="1" applyBorder="1"/>
    <xf numFmtId="164" fontId="3" fillId="2" borderId="6" xfId="0" applyNumberFormat="1" applyFont="1" applyFill="1" applyBorder="1"/>
    <xf numFmtId="10" fontId="2" fillId="0" borderId="0" xfId="0" applyNumberFormat="1" applyFont="1"/>
    <xf numFmtId="9" fontId="17" fillId="2" borderId="0" xfId="0" applyNumberFormat="1" applyFont="1" applyFill="1"/>
    <xf numFmtId="0" fontId="3" fillId="2" borderId="0" xfId="0" applyFont="1" applyFill="1" applyAlignment="1">
      <alignment horizontal="center"/>
    </xf>
    <xf numFmtId="0" fontId="7" fillId="0" borderId="0" xfId="0" applyFont="1"/>
    <xf numFmtId="164" fontId="7" fillId="2" borderId="0" xfId="0" applyNumberFormat="1" applyFont="1" applyFill="1"/>
    <xf numFmtId="164" fontId="14" fillId="2" borderId="0" xfId="0" applyNumberFormat="1" applyFont="1" applyFill="1"/>
    <xf numFmtId="9" fontId="1" fillId="2" borderId="0" xfId="0" applyNumberFormat="1" applyFont="1" applyFill="1"/>
    <xf numFmtId="0" fontId="18" fillId="0" borderId="0" xfId="0" applyFont="1"/>
    <xf numFmtId="0" fontId="18" fillId="0" borderId="0" xfId="0" applyFont="1" applyAlignment="1">
      <alignment horizontal="center"/>
    </xf>
    <xf numFmtId="165" fontId="2" fillId="2" borderId="0" xfId="0" applyNumberFormat="1" applyFont="1" applyFill="1"/>
    <xf numFmtId="0" fontId="19" fillId="0" borderId="0" xfId="0" applyFont="1"/>
    <xf numFmtId="0" fontId="10" fillId="0" borderId="0" xfId="0" applyFont="1"/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5</xdr:row>
      <xdr:rowOff>57150</xdr:rowOff>
    </xdr:from>
    <xdr:ext cx="5762625" cy="21907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31" name="Text Box 7" hidden="1">
          <a:extLst>
            <a:ext uri="{FF2B5EF4-FFF2-40B4-BE49-F238E27FC236}">
              <a16:creationId xmlns:a16="http://schemas.microsoft.com/office/drawing/2014/main" id="{F2159E6E-1989-45A2-8CCB-81BDD8E0CB29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30" name="Text Box 6" hidden="1">
          <a:extLst>
            <a:ext uri="{FF2B5EF4-FFF2-40B4-BE49-F238E27FC236}">
              <a16:creationId xmlns:a16="http://schemas.microsoft.com/office/drawing/2014/main" id="{3157E1AF-1A9C-2DF9-6DFE-CFAFB3B425F2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29" name="Text Box 5" hidden="1">
          <a:extLst>
            <a:ext uri="{FF2B5EF4-FFF2-40B4-BE49-F238E27FC236}">
              <a16:creationId xmlns:a16="http://schemas.microsoft.com/office/drawing/2014/main" id="{C2F1DC03-D523-2764-27EF-348D32CB8DCA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24B05C57-C0FC-A6FC-3B0E-452E9586571D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13</xdr:row>
      <xdr:rowOff>38100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E4709744-74F2-47F0-705E-7A14FF18278B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27622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A2C4D1DC-69BF-D781-0BBA-BC07C0591648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</xdr:col>
      <xdr:colOff>139700</xdr:colOff>
      <xdr:row>1</xdr:row>
      <xdr:rowOff>95250</xdr:rowOff>
    </xdr:from>
    <xdr:to>
      <xdr:col>5</xdr:col>
      <xdr:colOff>139700</xdr:colOff>
      <xdr:row>7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E3EB8E2-B88E-4976-24C6-442DA8472FCD}"/>
            </a:ext>
          </a:extLst>
        </xdr:cNvPr>
        <xdr:cNvSpPr txBox="1">
          <a:spLocks noChangeArrowheads="1"/>
        </xdr:cNvSpPr>
      </xdr:nvSpPr>
      <xdr:spPr bwMode="auto">
        <a:xfrm>
          <a:off x="450850" y="330200"/>
          <a:ext cx="2959100" cy="13525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2</xdr:row>
      <xdr:rowOff>57150</xdr:rowOff>
    </xdr:from>
    <xdr:ext cx="8191500" cy="3686175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485775</xdr:colOff>
      <xdr:row>24</xdr:row>
      <xdr:rowOff>133350</xdr:rowOff>
    </xdr:from>
    <xdr:ext cx="7972425" cy="3524250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19050</xdr:rowOff>
    </xdr:from>
    <xdr:ext cx="3009900" cy="248602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6038850</xdr:colOff>
      <xdr:row>2</xdr:row>
      <xdr:rowOff>161925</xdr:rowOff>
    </xdr:from>
    <xdr:ext cx="2476500" cy="21526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89</xdr:row>
      <xdr:rowOff>38100</xdr:rowOff>
    </xdr:from>
    <xdr:ext cx="4876800" cy="584835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2</xdr:row>
      <xdr:rowOff>38100</xdr:rowOff>
    </xdr:from>
    <xdr:to>
      <xdr:col>9</xdr:col>
      <xdr:colOff>200026</xdr:colOff>
      <xdr:row>16</xdr:row>
      <xdr:rowOff>152151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0D6C5B-C1E3-B55C-85BC-99D541A5F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342900"/>
          <a:ext cx="5505450" cy="22476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wan Rahabok" id="{2BC1BC0F-829D-4353-8A3B-3029397E3254}" userId="" providerId="google-sheets"/>
  <person displayName="Andrew Richardson" id="{A535BA09-2124-4925-87AF-4E982A549FDF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6-09T13:37:58.00" personId="{2BC1BC0F-829D-4353-8A3B-3029397E3254}" id="{49D71AB8-5B11-47D6-B64E-253BF73083AE}" done="1">
    <text>4 CPU, 16 GB RAM, 500 GB SSD, 10 Gb NIC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43" dT="2025-08-06T04:35:58.00" personId="{A535BA09-2124-4925-87AF-4E982A549FDF}" id="{8A124B55-D2C3-48CF-B240-337063D693D1}" done="1">
    <text>Maybe I don't understand this but why is capacity gated by CPU? Normally the limiting factor is memory not CPU - maybe I am talking about something else?
Looking at the numbers I understand - 94 threads * 2 / 4 vCPUs per VM (equals 47 not 46).
But 562GB RAM / 16GB per VM = 35 VMs per host without memory overcommit, so memory is the constraining factor here?
But we can improve these numbers with higher memory density per host.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5" dT="2025-08-06T00:54:17.00" personId="{A535BA09-2124-4925-87AF-4E982A549FDF}" id="{356842AD-FEB2-475A-A571-1E763979E842}">
    <text>I think you can consider savings to be the ROI.  The ROI on VCF is the reduced TCO compared to alternative options.</text>
  </threadedComment>
  <threadedComment ref="D12" dT="2025-08-06T04:42:01.00" personId="{A535BA09-2124-4925-87AF-4E982A549FDF}" id="{4F6BB92D-E579-4FCE-80C5-E11F1E21CE69}">
    <text>You can also depreciate the capex of the infrastructure - but you can't depreciate the opex of public cloud.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13" dT="2025-07-14T07:55:15.00" personId="{2BC1BC0F-829D-4353-8A3B-3029397E3254}" id="{979FD9DA-90D9-4AD4-8866-445B636101BD}">
    <text>Use thread as it's about capacity not performance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D18" dT="2025-02-21T06:32:10.00" personId="{2BC1BC0F-829D-4353-8A3B-3029397E3254}" id="{AC7F000A-6A92-4737-899F-69055D38C9C7}">
    <text>vCPU : pThread. 
Thread is used, not physical core as it's about capacity, not performance.</text>
  </threadedComment>
  <threadedComment ref="F18" dT="2025-07-26T10:26:11.00" personId="{2BC1BC0F-829D-4353-8A3B-3029397E3254}" id="{1A79F605-A896-4C1F-AE96-2E556DF184C6}">
    <text>Gold is higher due to reservation</text>
  </threadedComment>
  <threadedComment ref="G18" dT="2025-07-26T10:25:49.00" personId="{2BC1BC0F-829D-4353-8A3B-3029397E3254}" id="{A783ECC0-6DB6-4A6D-9728-6C3B8E193058}">
    <text>There is no QoS, so it's the same price for all classes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docs.google.com/spreadsheets/d/1yguqgX3FYgVNmkQ3AMPujj8r3gzz3q6eRl-25hEpeGg/edit?usp=sharing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hyperlink" Target="mailto:girish.t@broadcom.com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komodor.com/learn/amazon-eks-pricing-quick-guide-and-6-ways-to-cut-eks-costs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95"/>
  <sheetViews>
    <sheetView showGridLines="0" tabSelected="1" workbookViewId="0">
      <selection activeCell="D39" sqref="D39"/>
    </sheetView>
  </sheetViews>
  <sheetFormatPr defaultColWidth="12.609375" defaultRowHeight="15.75" customHeight="1" x14ac:dyDescent="0.4"/>
  <cols>
    <col min="1" max="2" width="4.44140625" customWidth="1"/>
    <col min="4" max="4" width="15.27734375" customWidth="1"/>
    <col min="5" max="8" width="10" customWidth="1"/>
    <col min="9" max="9" width="20.109375" customWidth="1"/>
  </cols>
  <sheetData>
    <row r="1" spans="1:2" ht="18.75" customHeight="1" x14ac:dyDescent="0.5">
      <c r="A1" s="1" t="s">
        <v>267</v>
      </c>
    </row>
    <row r="2" spans="1:2" ht="18.75" customHeight="1" x14ac:dyDescent="0.5">
      <c r="A2" s="1"/>
      <c r="B2" s="93" t="s">
        <v>264</v>
      </c>
    </row>
    <row r="3" spans="1:2" ht="18.75" customHeight="1" x14ac:dyDescent="0.5">
      <c r="A3" s="1"/>
      <c r="B3" s="2" t="s">
        <v>265</v>
      </c>
    </row>
    <row r="4" spans="1:2" ht="18.75" customHeight="1" x14ac:dyDescent="0.5">
      <c r="A4" s="1"/>
      <c r="B4" s="93" t="s">
        <v>266</v>
      </c>
    </row>
    <row r="5" spans="1:2" ht="18.75" customHeight="1" x14ac:dyDescent="0.5">
      <c r="A5" s="1"/>
      <c r="B5" s="2" t="s">
        <v>268</v>
      </c>
    </row>
    <row r="6" spans="1:2" ht="18.75" customHeight="1" x14ac:dyDescent="0.4">
      <c r="B6" s="2"/>
    </row>
    <row r="7" spans="1:2" ht="18.75" customHeight="1" x14ac:dyDescent="0.4">
      <c r="B7" s="2"/>
    </row>
    <row r="8" spans="1:2" ht="18.75" customHeight="1" x14ac:dyDescent="0.4">
      <c r="B8" s="2"/>
    </row>
    <row r="9" spans="1:2" ht="18.75" customHeight="1" x14ac:dyDescent="0.4">
      <c r="B9" s="2"/>
    </row>
    <row r="10" spans="1:2" ht="18.75" customHeight="1" x14ac:dyDescent="0.4">
      <c r="B10" s="2"/>
    </row>
    <row r="11" spans="1:2" ht="18.75" customHeight="1" x14ac:dyDescent="0.4">
      <c r="B11" s="2"/>
    </row>
    <row r="12" spans="1:2" ht="18.75" customHeight="1" x14ac:dyDescent="0.4">
      <c r="B12" s="2"/>
    </row>
    <row r="13" spans="1:2" ht="18.75" customHeight="1" x14ac:dyDescent="0.4">
      <c r="B13" s="2"/>
    </row>
    <row r="14" spans="1:2" ht="18.75" customHeight="1" x14ac:dyDescent="0.4">
      <c r="B14" s="2"/>
    </row>
    <row r="15" spans="1:2" ht="18.75" customHeight="1" x14ac:dyDescent="0.4">
      <c r="B15" s="2"/>
    </row>
    <row r="16" spans="1:2" ht="18.75" customHeight="1" x14ac:dyDescent="0.5">
      <c r="A16" s="1" t="s">
        <v>0</v>
      </c>
      <c r="B16" s="2"/>
    </row>
    <row r="17" spans="1:5" ht="18.75" customHeight="1" x14ac:dyDescent="0.4">
      <c r="B17" s="3" t="s">
        <v>1</v>
      </c>
    </row>
    <row r="18" spans="1:5" ht="18.75" customHeight="1" x14ac:dyDescent="0.4">
      <c r="C18" s="2" t="s">
        <v>2</v>
      </c>
    </row>
    <row r="19" spans="1:5" ht="18.75" customHeight="1" x14ac:dyDescent="0.4">
      <c r="C19" s="2" t="s">
        <v>3</v>
      </c>
    </row>
    <row r="20" spans="1:5" ht="18.75" customHeight="1" x14ac:dyDescent="0.4">
      <c r="C20" s="2" t="s">
        <v>4</v>
      </c>
    </row>
    <row r="21" spans="1:5" ht="18.75" customHeight="1" x14ac:dyDescent="0.4">
      <c r="B21" s="2"/>
      <c r="C21" s="2"/>
    </row>
    <row r="22" spans="1:5" ht="18.75" customHeight="1" x14ac:dyDescent="0.4">
      <c r="B22" s="2" t="s">
        <v>5</v>
      </c>
      <c r="C22" s="2"/>
    </row>
    <row r="23" spans="1:5" ht="18.75" customHeight="1" x14ac:dyDescent="0.4">
      <c r="B23" s="2" t="s">
        <v>6</v>
      </c>
      <c r="C23" s="2"/>
    </row>
    <row r="24" spans="1:5" ht="18.75" customHeight="1" x14ac:dyDescent="0.4">
      <c r="B24" s="2"/>
      <c r="C24" s="2" t="s">
        <v>7</v>
      </c>
    </row>
    <row r="25" spans="1:5" ht="18.75" customHeight="1" x14ac:dyDescent="0.4">
      <c r="B25" s="2"/>
      <c r="C25" s="2" t="s">
        <v>8</v>
      </c>
      <c r="D25" s="4" t="s">
        <v>9</v>
      </c>
      <c r="E25" s="2" t="s">
        <v>10</v>
      </c>
    </row>
    <row r="26" spans="1:5" ht="18.75" customHeight="1" x14ac:dyDescent="0.4">
      <c r="B26" s="2"/>
      <c r="C26" s="2" t="s">
        <v>11</v>
      </c>
      <c r="D26" s="4" t="s">
        <v>12</v>
      </c>
      <c r="E26" s="2" t="s">
        <v>13</v>
      </c>
    </row>
    <row r="27" spans="1:5" ht="18.75" customHeight="1" x14ac:dyDescent="0.4"/>
    <row r="28" spans="1:5" ht="18.75" customHeight="1" x14ac:dyDescent="0.5">
      <c r="A28" s="1" t="s">
        <v>14</v>
      </c>
    </row>
    <row r="29" spans="1:5" ht="18.75" customHeight="1" x14ac:dyDescent="0.4">
      <c r="B29" s="2" t="s">
        <v>15</v>
      </c>
    </row>
    <row r="30" spans="1:5" ht="18.75" customHeight="1" x14ac:dyDescent="0.4">
      <c r="B30" s="5"/>
      <c r="C30" s="2" t="s">
        <v>16</v>
      </c>
    </row>
    <row r="31" spans="1:5" ht="18.75" customHeight="1" x14ac:dyDescent="0.4">
      <c r="B31" s="6"/>
      <c r="C31" s="7" t="s">
        <v>17</v>
      </c>
    </row>
    <row r="32" spans="1:5" ht="18.75" customHeight="1" x14ac:dyDescent="0.4"/>
    <row r="33" spans="1:30" ht="12.3" x14ac:dyDescent="0.4">
      <c r="A33" s="94" t="s">
        <v>18</v>
      </c>
      <c r="B33" s="95"/>
      <c r="C33" s="95"/>
      <c r="D33" s="95"/>
      <c r="E33" s="95"/>
      <c r="F33" s="95"/>
      <c r="G33" s="95"/>
      <c r="H33" s="95"/>
      <c r="I33" s="95"/>
      <c r="J33" s="95"/>
    </row>
    <row r="36" spans="1:30" ht="18.75" customHeight="1" x14ac:dyDescent="0.4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46" spans="1:30" ht="18.75" customHeight="1" x14ac:dyDescent="0.4"/>
    <row r="47" spans="1:30" ht="18.75" customHeight="1" x14ac:dyDescent="0.4"/>
    <row r="48" spans="1:30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18.75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18.75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18.75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  <row r="424" ht="18.75" customHeight="1" x14ac:dyDescent="0.4"/>
    <row r="425" ht="18.75" customHeight="1" x14ac:dyDescent="0.4"/>
    <row r="426" ht="18.75" customHeight="1" x14ac:dyDescent="0.4"/>
    <row r="427" ht="18.75" customHeight="1" x14ac:dyDescent="0.4"/>
    <row r="428" ht="18.75" customHeight="1" x14ac:dyDescent="0.4"/>
    <row r="429" ht="18.75" customHeight="1" x14ac:dyDescent="0.4"/>
    <row r="430" ht="18.75" customHeight="1" x14ac:dyDescent="0.4"/>
    <row r="431" ht="18.75" customHeight="1" x14ac:dyDescent="0.4"/>
    <row r="432" ht="18.75" customHeight="1" x14ac:dyDescent="0.4"/>
    <row r="433" ht="18.75" customHeight="1" x14ac:dyDescent="0.4"/>
    <row r="434" ht="18.75" customHeight="1" x14ac:dyDescent="0.4"/>
    <row r="435" ht="18.75" customHeight="1" x14ac:dyDescent="0.4"/>
    <row r="436" ht="18.75" customHeight="1" x14ac:dyDescent="0.4"/>
    <row r="437" ht="18.75" customHeight="1" x14ac:dyDescent="0.4"/>
    <row r="438" ht="18.75" customHeight="1" x14ac:dyDescent="0.4"/>
    <row r="439" ht="18.75" customHeight="1" x14ac:dyDescent="0.4"/>
    <row r="440" ht="18.75" customHeight="1" x14ac:dyDescent="0.4"/>
    <row r="441" ht="18.75" customHeight="1" x14ac:dyDescent="0.4"/>
    <row r="442" ht="18.75" customHeight="1" x14ac:dyDescent="0.4"/>
    <row r="443" ht="18.75" customHeight="1" x14ac:dyDescent="0.4"/>
    <row r="444" ht="18.75" customHeight="1" x14ac:dyDescent="0.4"/>
    <row r="445" ht="18.75" customHeight="1" x14ac:dyDescent="0.4"/>
    <row r="446" ht="18.75" customHeight="1" x14ac:dyDescent="0.4"/>
    <row r="447" ht="18.75" customHeight="1" x14ac:dyDescent="0.4"/>
    <row r="448" ht="18.75" customHeight="1" x14ac:dyDescent="0.4"/>
    <row r="449" ht="18.75" customHeight="1" x14ac:dyDescent="0.4"/>
    <row r="450" ht="18.75" customHeight="1" x14ac:dyDescent="0.4"/>
    <row r="451" ht="18.75" customHeight="1" x14ac:dyDescent="0.4"/>
    <row r="452" ht="18.75" customHeight="1" x14ac:dyDescent="0.4"/>
    <row r="453" ht="18.75" customHeight="1" x14ac:dyDescent="0.4"/>
    <row r="454" ht="18.75" customHeight="1" x14ac:dyDescent="0.4"/>
    <row r="455" ht="18.75" customHeight="1" x14ac:dyDescent="0.4"/>
    <row r="456" ht="18.75" customHeight="1" x14ac:dyDescent="0.4"/>
    <row r="457" ht="18.75" customHeight="1" x14ac:dyDescent="0.4"/>
    <row r="458" ht="18.75" customHeight="1" x14ac:dyDescent="0.4"/>
    <row r="459" ht="18.75" customHeight="1" x14ac:dyDescent="0.4"/>
    <row r="460" ht="18.75" customHeight="1" x14ac:dyDescent="0.4"/>
    <row r="461" ht="18.75" customHeight="1" x14ac:dyDescent="0.4"/>
    <row r="462" ht="18.75" customHeight="1" x14ac:dyDescent="0.4"/>
    <row r="463" ht="18.75" customHeight="1" x14ac:dyDescent="0.4"/>
    <row r="464" ht="18.75" customHeight="1" x14ac:dyDescent="0.4"/>
    <row r="465" ht="18.75" customHeight="1" x14ac:dyDescent="0.4"/>
    <row r="466" ht="18.75" customHeight="1" x14ac:dyDescent="0.4"/>
    <row r="467" ht="18.75" customHeight="1" x14ac:dyDescent="0.4"/>
    <row r="468" ht="18.75" customHeight="1" x14ac:dyDescent="0.4"/>
    <row r="469" ht="18.75" customHeight="1" x14ac:dyDescent="0.4"/>
    <row r="470" ht="18.75" customHeight="1" x14ac:dyDescent="0.4"/>
    <row r="471" ht="18.75" customHeight="1" x14ac:dyDescent="0.4"/>
    <row r="472" ht="18.75" customHeight="1" x14ac:dyDescent="0.4"/>
    <row r="473" ht="18.75" customHeight="1" x14ac:dyDescent="0.4"/>
    <row r="474" ht="18.75" customHeight="1" x14ac:dyDescent="0.4"/>
    <row r="475" ht="18.75" customHeight="1" x14ac:dyDescent="0.4"/>
    <row r="476" ht="18.75" customHeight="1" x14ac:dyDescent="0.4"/>
    <row r="477" ht="18.75" customHeight="1" x14ac:dyDescent="0.4"/>
    <row r="478" ht="18.75" customHeight="1" x14ac:dyDescent="0.4"/>
    <row r="479" ht="18.75" customHeight="1" x14ac:dyDescent="0.4"/>
    <row r="480" ht="18.75" customHeight="1" x14ac:dyDescent="0.4"/>
    <row r="481" ht="18.75" customHeight="1" x14ac:dyDescent="0.4"/>
    <row r="482" ht="18.75" customHeight="1" x14ac:dyDescent="0.4"/>
    <row r="483" ht="18.75" customHeight="1" x14ac:dyDescent="0.4"/>
    <row r="484" ht="18.75" customHeight="1" x14ac:dyDescent="0.4"/>
    <row r="485" ht="18.75" customHeight="1" x14ac:dyDescent="0.4"/>
    <row r="486" ht="18.75" customHeight="1" x14ac:dyDescent="0.4"/>
    <row r="487" ht="18.75" customHeight="1" x14ac:dyDescent="0.4"/>
    <row r="488" ht="18.75" customHeight="1" x14ac:dyDescent="0.4"/>
    <row r="489" ht="18.75" customHeight="1" x14ac:dyDescent="0.4"/>
    <row r="490" ht="18.75" customHeight="1" x14ac:dyDescent="0.4"/>
    <row r="491" ht="18.75" customHeight="1" x14ac:dyDescent="0.4"/>
    <row r="492" ht="18.75" customHeight="1" x14ac:dyDescent="0.4"/>
    <row r="493" ht="18.75" customHeight="1" x14ac:dyDescent="0.4"/>
    <row r="494" ht="18.75" customHeight="1" x14ac:dyDescent="0.4"/>
    <row r="495" ht="18.75" customHeight="1" x14ac:dyDescent="0.4"/>
    <row r="496" ht="18.75" customHeight="1" x14ac:dyDescent="0.4"/>
    <row r="497" ht="18.75" customHeight="1" x14ac:dyDescent="0.4"/>
    <row r="498" ht="18.75" customHeight="1" x14ac:dyDescent="0.4"/>
    <row r="499" ht="18.75" customHeight="1" x14ac:dyDescent="0.4"/>
    <row r="500" ht="18.75" customHeight="1" x14ac:dyDescent="0.4"/>
    <row r="501" ht="18.75" customHeight="1" x14ac:dyDescent="0.4"/>
    <row r="502" ht="18.75" customHeight="1" x14ac:dyDescent="0.4"/>
    <row r="503" ht="18.75" customHeight="1" x14ac:dyDescent="0.4"/>
    <row r="504" ht="18.75" customHeight="1" x14ac:dyDescent="0.4"/>
    <row r="505" ht="18.75" customHeight="1" x14ac:dyDescent="0.4"/>
    <row r="506" ht="18.75" customHeight="1" x14ac:dyDescent="0.4"/>
    <row r="507" ht="18.75" customHeight="1" x14ac:dyDescent="0.4"/>
    <row r="508" ht="18.75" customHeight="1" x14ac:dyDescent="0.4"/>
    <row r="509" ht="18.75" customHeight="1" x14ac:dyDescent="0.4"/>
    <row r="510" ht="18.75" customHeight="1" x14ac:dyDescent="0.4"/>
    <row r="511" ht="18.75" customHeight="1" x14ac:dyDescent="0.4"/>
    <row r="512" ht="18.75" customHeight="1" x14ac:dyDescent="0.4"/>
    <row r="513" ht="18.75" customHeight="1" x14ac:dyDescent="0.4"/>
    <row r="514" ht="18.75" customHeight="1" x14ac:dyDescent="0.4"/>
    <row r="515" ht="18.75" customHeight="1" x14ac:dyDescent="0.4"/>
    <row r="516" ht="18.75" customHeight="1" x14ac:dyDescent="0.4"/>
    <row r="517" ht="18.75" customHeight="1" x14ac:dyDescent="0.4"/>
    <row r="518" ht="18.75" customHeight="1" x14ac:dyDescent="0.4"/>
    <row r="519" ht="18.75" customHeight="1" x14ac:dyDescent="0.4"/>
    <row r="520" ht="18.75" customHeight="1" x14ac:dyDescent="0.4"/>
    <row r="521" ht="18.75" customHeight="1" x14ac:dyDescent="0.4"/>
    <row r="522" ht="18.75" customHeight="1" x14ac:dyDescent="0.4"/>
    <row r="523" ht="18.75" customHeight="1" x14ac:dyDescent="0.4"/>
    <row r="524" ht="18.75" customHeight="1" x14ac:dyDescent="0.4"/>
    <row r="525" ht="18.75" customHeight="1" x14ac:dyDescent="0.4"/>
    <row r="526" ht="18.75" customHeight="1" x14ac:dyDescent="0.4"/>
    <row r="527" ht="18.75" customHeight="1" x14ac:dyDescent="0.4"/>
    <row r="528" ht="18.75" customHeight="1" x14ac:dyDescent="0.4"/>
    <row r="529" ht="18.75" customHeight="1" x14ac:dyDescent="0.4"/>
    <row r="530" ht="18.75" customHeight="1" x14ac:dyDescent="0.4"/>
    <row r="531" ht="18.75" customHeight="1" x14ac:dyDescent="0.4"/>
    <row r="532" ht="18.75" customHeight="1" x14ac:dyDescent="0.4"/>
    <row r="533" ht="18.75" customHeight="1" x14ac:dyDescent="0.4"/>
    <row r="534" ht="18.75" customHeight="1" x14ac:dyDescent="0.4"/>
    <row r="535" ht="18.75" customHeight="1" x14ac:dyDescent="0.4"/>
    <row r="536" ht="18.75" customHeight="1" x14ac:dyDescent="0.4"/>
    <row r="537" ht="18.75" customHeight="1" x14ac:dyDescent="0.4"/>
    <row r="538" ht="18.75" customHeight="1" x14ac:dyDescent="0.4"/>
    <row r="539" ht="18.75" customHeight="1" x14ac:dyDescent="0.4"/>
    <row r="540" ht="18.75" customHeight="1" x14ac:dyDescent="0.4"/>
    <row r="541" ht="18.75" customHeight="1" x14ac:dyDescent="0.4"/>
    <row r="542" ht="18.75" customHeight="1" x14ac:dyDescent="0.4"/>
    <row r="543" ht="18.75" customHeight="1" x14ac:dyDescent="0.4"/>
    <row r="544" ht="18.75" customHeight="1" x14ac:dyDescent="0.4"/>
    <row r="545" ht="18.75" customHeight="1" x14ac:dyDescent="0.4"/>
    <row r="546" ht="18.75" customHeight="1" x14ac:dyDescent="0.4"/>
    <row r="547" ht="18.75" customHeight="1" x14ac:dyDescent="0.4"/>
    <row r="548" ht="18.75" customHeight="1" x14ac:dyDescent="0.4"/>
    <row r="549" ht="18.75" customHeight="1" x14ac:dyDescent="0.4"/>
    <row r="550" ht="18.75" customHeight="1" x14ac:dyDescent="0.4"/>
    <row r="551" ht="18.75" customHeight="1" x14ac:dyDescent="0.4"/>
    <row r="552" ht="18.75" customHeight="1" x14ac:dyDescent="0.4"/>
    <row r="553" ht="18.75" customHeight="1" x14ac:dyDescent="0.4"/>
    <row r="554" ht="18.75" customHeight="1" x14ac:dyDescent="0.4"/>
    <row r="555" ht="18.75" customHeight="1" x14ac:dyDescent="0.4"/>
    <row r="556" ht="18.75" customHeight="1" x14ac:dyDescent="0.4"/>
    <row r="557" ht="18.75" customHeight="1" x14ac:dyDescent="0.4"/>
    <row r="558" ht="18.75" customHeight="1" x14ac:dyDescent="0.4"/>
    <row r="559" ht="18.75" customHeight="1" x14ac:dyDescent="0.4"/>
    <row r="560" ht="18.75" customHeight="1" x14ac:dyDescent="0.4"/>
    <row r="561" ht="18.75" customHeight="1" x14ac:dyDescent="0.4"/>
    <row r="562" ht="18.75" customHeight="1" x14ac:dyDescent="0.4"/>
    <row r="563" ht="18.75" customHeight="1" x14ac:dyDescent="0.4"/>
    <row r="564" ht="18.75" customHeight="1" x14ac:dyDescent="0.4"/>
    <row r="565" ht="18.75" customHeight="1" x14ac:dyDescent="0.4"/>
    <row r="566" ht="18.75" customHeight="1" x14ac:dyDescent="0.4"/>
    <row r="567" ht="18.75" customHeight="1" x14ac:dyDescent="0.4"/>
    <row r="568" ht="18.75" customHeight="1" x14ac:dyDescent="0.4"/>
    <row r="569" ht="18.75" customHeight="1" x14ac:dyDescent="0.4"/>
    <row r="570" ht="18.75" customHeight="1" x14ac:dyDescent="0.4"/>
    <row r="571" ht="18.75" customHeight="1" x14ac:dyDescent="0.4"/>
    <row r="572" ht="18.75" customHeight="1" x14ac:dyDescent="0.4"/>
    <row r="573" ht="18.75" customHeight="1" x14ac:dyDescent="0.4"/>
    <row r="574" ht="18.75" customHeight="1" x14ac:dyDescent="0.4"/>
    <row r="575" ht="18.75" customHeight="1" x14ac:dyDescent="0.4"/>
    <row r="576" ht="18.75" customHeight="1" x14ac:dyDescent="0.4"/>
    <row r="577" ht="18.75" customHeight="1" x14ac:dyDescent="0.4"/>
    <row r="578" ht="18.75" customHeight="1" x14ac:dyDescent="0.4"/>
    <row r="579" ht="18.75" customHeight="1" x14ac:dyDescent="0.4"/>
    <row r="580" ht="18.75" customHeight="1" x14ac:dyDescent="0.4"/>
    <row r="581" ht="18.75" customHeight="1" x14ac:dyDescent="0.4"/>
    <row r="582" ht="18.75" customHeight="1" x14ac:dyDescent="0.4"/>
    <row r="583" ht="18.75" customHeight="1" x14ac:dyDescent="0.4"/>
    <row r="584" ht="18.75" customHeight="1" x14ac:dyDescent="0.4"/>
    <row r="585" ht="18.75" customHeight="1" x14ac:dyDescent="0.4"/>
    <row r="586" ht="18.75" customHeight="1" x14ac:dyDescent="0.4"/>
    <row r="587" ht="18.75" customHeight="1" x14ac:dyDescent="0.4"/>
    <row r="588" ht="18.75" customHeight="1" x14ac:dyDescent="0.4"/>
    <row r="589" ht="18.75" customHeight="1" x14ac:dyDescent="0.4"/>
    <row r="590" ht="18.75" customHeight="1" x14ac:dyDescent="0.4"/>
    <row r="591" ht="18.75" customHeight="1" x14ac:dyDescent="0.4"/>
    <row r="592" ht="18.75" customHeight="1" x14ac:dyDescent="0.4"/>
    <row r="593" ht="18.75" customHeight="1" x14ac:dyDescent="0.4"/>
    <row r="594" ht="18.75" customHeight="1" x14ac:dyDescent="0.4"/>
    <row r="595" ht="18.75" customHeight="1" x14ac:dyDescent="0.4"/>
    <row r="596" ht="18.75" customHeight="1" x14ac:dyDescent="0.4"/>
    <row r="597" ht="18.75" customHeight="1" x14ac:dyDescent="0.4"/>
    <row r="598" ht="18.75" customHeight="1" x14ac:dyDescent="0.4"/>
    <row r="599" ht="18.75" customHeight="1" x14ac:dyDescent="0.4"/>
    <row r="600" ht="18.75" customHeight="1" x14ac:dyDescent="0.4"/>
    <row r="601" ht="18.75" customHeight="1" x14ac:dyDescent="0.4"/>
    <row r="602" ht="18.75" customHeight="1" x14ac:dyDescent="0.4"/>
    <row r="603" ht="18.75" customHeight="1" x14ac:dyDescent="0.4"/>
    <row r="604" ht="18.75" customHeight="1" x14ac:dyDescent="0.4"/>
    <row r="605" ht="18.75" customHeight="1" x14ac:dyDescent="0.4"/>
    <row r="606" ht="18.75" customHeight="1" x14ac:dyDescent="0.4"/>
    <row r="607" ht="18.75" customHeight="1" x14ac:dyDescent="0.4"/>
    <row r="608" ht="18.75" customHeight="1" x14ac:dyDescent="0.4"/>
    <row r="609" ht="18.75" customHeight="1" x14ac:dyDescent="0.4"/>
    <row r="610" ht="18.75" customHeight="1" x14ac:dyDescent="0.4"/>
    <row r="611" ht="18.75" customHeight="1" x14ac:dyDescent="0.4"/>
    <row r="612" ht="18.75" customHeight="1" x14ac:dyDescent="0.4"/>
    <row r="613" ht="18.75" customHeight="1" x14ac:dyDescent="0.4"/>
    <row r="614" ht="18.75" customHeight="1" x14ac:dyDescent="0.4"/>
    <row r="615" ht="18.75" customHeight="1" x14ac:dyDescent="0.4"/>
    <row r="616" ht="18.75" customHeight="1" x14ac:dyDescent="0.4"/>
    <row r="617" ht="18.75" customHeight="1" x14ac:dyDescent="0.4"/>
    <row r="618" ht="18.75" customHeight="1" x14ac:dyDescent="0.4"/>
    <row r="619" ht="18.75" customHeight="1" x14ac:dyDescent="0.4"/>
    <row r="620" ht="18.75" customHeight="1" x14ac:dyDescent="0.4"/>
    <row r="621" ht="18.75" customHeight="1" x14ac:dyDescent="0.4"/>
    <row r="622" ht="18.75" customHeight="1" x14ac:dyDescent="0.4"/>
    <row r="623" ht="18.75" customHeight="1" x14ac:dyDescent="0.4"/>
    <row r="624" ht="18.75" customHeight="1" x14ac:dyDescent="0.4"/>
    <row r="625" ht="18.75" customHeight="1" x14ac:dyDescent="0.4"/>
    <row r="626" ht="18.75" customHeight="1" x14ac:dyDescent="0.4"/>
    <row r="627" ht="18.75" customHeight="1" x14ac:dyDescent="0.4"/>
    <row r="628" ht="18.75" customHeight="1" x14ac:dyDescent="0.4"/>
    <row r="629" ht="18.75" customHeight="1" x14ac:dyDescent="0.4"/>
    <row r="630" ht="18.75" customHeight="1" x14ac:dyDescent="0.4"/>
    <row r="631" ht="18.75" customHeight="1" x14ac:dyDescent="0.4"/>
    <row r="632" ht="18.75" customHeight="1" x14ac:dyDescent="0.4"/>
    <row r="633" ht="18.75" customHeight="1" x14ac:dyDescent="0.4"/>
    <row r="634" ht="18.75" customHeight="1" x14ac:dyDescent="0.4"/>
    <row r="635" ht="18.75" customHeight="1" x14ac:dyDescent="0.4"/>
    <row r="636" ht="18.75" customHeight="1" x14ac:dyDescent="0.4"/>
    <row r="637" ht="18.75" customHeight="1" x14ac:dyDescent="0.4"/>
    <row r="638" ht="18.75" customHeight="1" x14ac:dyDescent="0.4"/>
    <row r="639" ht="18.75" customHeight="1" x14ac:dyDescent="0.4"/>
    <row r="640" ht="18.75" customHeight="1" x14ac:dyDescent="0.4"/>
    <row r="641" ht="18.75" customHeight="1" x14ac:dyDescent="0.4"/>
    <row r="642" ht="18.75" customHeight="1" x14ac:dyDescent="0.4"/>
    <row r="643" ht="18.75" customHeight="1" x14ac:dyDescent="0.4"/>
    <row r="644" ht="18.75" customHeight="1" x14ac:dyDescent="0.4"/>
    <row r="645" ht="18.75" customHeight="1" x14ac:dyDescent="0.4"/>
    <row r="646" ht="18.75" customHeight="1" x14ac:dyDescent="0.4"/>
    <row r="647" ht="18.75" customHeight="1" x14ac:dyDescent="0.4"/>
    <row r="648" ht="18.75" customHeight="1" x14ac:dyDescent="0.4"/>
    <row r="649" ht="18.75" customHeight="1" x14ac:dyDescent="0.4"/>
    <row r="650" ht="18.75" customHeight="1" x14ac:dyDescent="0.4"/>
    <row r="651" ht="18.75" customHeight="1" x14ac:dyDescent="0.4"/>
    <row r="652" ht="18.75" customHeight="1" x14ac:dyDescent="0.4"/>
    <row r="653" ht="18.75" customHeight="1" x14ac:dyDescent="0.4"/>
    <row r="654" ht="18.75" customHeight="1" x14ac:dyDescent="0.4"/>
    <row r="655" ht="18.75" customHeight="1" x14ac:dyDescent="0.4"/>
    <row r="656" ht="18.75" customHeight="1" x14ac:dyDescent="0.4"/>
    <row r="657" ht="18.75" customHeight="1" x14ac:dyDescent="0.4"/>
    <row r="658" ht="18.75" customHeight="1" x14ac:dyDescent="0.4"/>
    <row r="659" ht="18.75" customHeight="1" x14ac:dyDescent="0.4"/>
    <row r="660" ht="18.75" customHeight="1" x14ac:dyDescent="0.4"/>
    <row r="661" ht="18.75" customHeight="1" x14ac:dyDescent="0.4"/>
    <row r="662" ht="18.75" customHeight="1" x14ac:dyDescent="0.4"/>
    <row r="663" ht="18.75" customHeight="1" x14ac:dyDescent="0.4"/>
    <row r="664" ht="18.75" customHeight="1" x14ac:dyDescent="0.4"/>
    <row r="665" ht="18.75" customHeight="1" x14ac:dyDescent="0.4"/>
    <row r="666" ht="18.75" customHeight="1" x14ac:dyDescent="0.4"/>
    <row r="667" ht="18.75" customHeight="1" x14ac:dyDescent="0.4"/>
    <row r="668" ht="18.75" customHeight="1" x14ac:dyDescent="0.4"/>
    <row r="669" ht="18.75" customHeight="1" x14ac:dyDescent="0.4"/>
    <row r="670" ht="18.75" customHeight="1" x14ac:dyDescent="0.4"/>
    <row r="671" ht="18.75" customHeight="1" x14ac:dyDescent="0.4"/>
    <row r="672" ht="18.75" customHeight="1" x14ac:dyDescent="0.4"/>
    <row r="673" ht="18.75" customHeight="1" x14ac:dyDescent="0.4"/>
    <row r="674" ht="18.75" customHeight="1" x14ac:dyDescent="0.4"/>
    <row r="675" ht="18.75" customHeight="1" x14ac:dyDescent="0.4"/>
    <row r="676" ht="18.75" customHeight="1" x14ac:dyDescent="0.4"/>
    <row r="677" ht="18.75" customHeight="1" x14ac:dyDescent="0.4"/>
    <row r="678" ht="18.75" customHeight="1" x14ac:dyDescent="0.4"/>
    <row r="679" ht="18.75" customHeight="1" x14ac:dyDescent="0.4"/>
    <row r="680" ht="18.75" customHeight="1" x14ac:dyDescent="0.4"/>
    <row r="681" ht="18.75" customHeight="1" x14ac:dyDescent="0.4"/>
    <row r="682" ht="18.75" customHeight="1" x14ac:dyDescent="0.4"/>
    <row r="683" ht="18.75" customHeight="1" x14ac:dyDescent="0.4"/>
    <row r="684" ht="18.75" customHeight="1" x14ac:dyDescent="0.4"/>
    <row r="685" ht="18.75" customHeight="1" x14ac:dyDescent="0.4"/>
    <row r="686" ht="18.75" customHeight="1" x14ac:dyDescent="0.4"/>
    <row r="687" ht="18.75" customHeight="1" x14ac:dyDescent="0.4"/>
    <row r="688" ht="18.75" customHeight="1" x14ac:dyDescent="0.4"/>
    <row r="689" ht="18.75" customHeight="1" x14ac:dyDescent="0.4"/>
    <row r="690" ht="18.75" customHeight="1" x14ac:dyDescent="0.4"/>
    <row r="691" ht="18.75" customHeight="1" x14ac:dyDescent="0.4"/>
    <row r="692" ht="18.75" customHeight="1" x14ac:dyDescent="0.4"/>
    <row r="693" ht="18.75" customHeight="1" x14ac:dyDescent="0.4"/>
    <row r="694" ht="18.75" customHeight="1" x14ac:dyDescent="0.4"/>
    <row r="695" ht="18.75" customHeight="1" x14ac:dyDescent="0.4"/>
    <row r="696" ht="18.75" customHeight="1" x14ac:dyDescent="0.4"/>
    <row r="697" ht="18.75" customHeight="1" x14ac:dyDescent="0.4"/>
    <row r="698" ht="18.75" customHeight="1" x14ac:dyDescent="0.4"/>
    <row r="699" ht="18.75" customHeight="1" x14ac:dyDescent="0.4"/>
    <row r="700" ht="18.75" customHeight="1" x14ac:dyDescent="0.4"/>
    <row r="701" ht="18.75" customHeight="1" x14ac:dyDescent="0.4"/>
    <row r="702" ht="18.75" customHeight="1" x14ac:dyDescent="0.4"/>
    <row r="703" ht="18.75" customHeight="1" x14ac:dyDescent="0.4"/>
    <row r="704" ht="18.75" customHeight="1" x14ac:dyDescent="0.4"/>
    <row r="705" ht="18.75" customHeight="1" x14ac:dyDescent="0.4"/>
    <row r="706" ht="18.75" customHeight="1" x14ac:dyDescent="0.4"/>
    <row r="707" ht="18.75" customHeight="1" x14ac:dyDescent="0.4"/>
    <row r="708" ht="18.75" customHeight="1" x14ac:dyDescent="0.4"/>
    <row r="709" ht="18.75" customHeight="1" x14ac:dyDescent="0.4"/>
    <row r="710" ht="18.75" customHeight="1" x14ac:dyDescent="0.4"/>
    <row r="711" ht="18.75" customHeight="1" x14ac:dyDescent="0.4"/>
    <row r="712" ht="18.75" customHeight="1" x14ac:dyDescent="0.4"/>
    <row r="713" ht="18.75" customHeight="1" x14ac:dyDescent="0.4"/>
    <row r="714" ht="18.75" customHeight="1" x14ac:dyDescent="0.4"/>
    <row r="715" ht="18.75" customHeight="1" x14ac:dyDescent="0.4"/>
    <row r="716" ht="18.75" customHeight="1" x14ac:dyDescent="0.4"/>
    <row r="717" ht="18.75" customHeight="1" x14ac:dyDescent="0.4"/>
    <row r="718" ht="18.75" customHeight="1" x14ac:dyDescent="0.4"/>
    <row r="719" ht="18.75" customHeight="1" x14ac:dyDescent="0.4"/>
    <row r="720" ht="18.75" customHeight="1" x14ac:dyDescent="0.4"/>
    <row r="721" ht="18.75" customHeight="1" x14ac:dyDescent="0.4"/>
    <row r="722" ht="18.75" customHeight="1" x14ac:dyDescent="0.4"/>
    <row r="723" ht="18.75" customHeight="1" x14ac:dyDescent="0.4"/>
    <row r="724" ht="18.75" customHeight="1" x14ac:dyDescent="0.4"/>
    <row r="725" ht="18.75" customHeight="1" x14ac:dyDescent="0.4"/>
    <row r="726" ht="18.75" customHeight="1" x14ac:dyDescent="0.4"/>
    <row r="727" ht="18.75" customHeight="1" x14ac:dyDescent="0.4"/>
    <row r="728" ht="18.75" customHeight="1" x14ac:dyDescent="0.4"/>
    <row r="729" ht="18.75" customHeight="1" x14ac:dyDescent="0.4"/>
    <row r="730" ht="18.75" customHeight="1" x14ac:dyDescent="0.4"/>
    <row r="731" ht="18.75" customHeight="1" x14ac:dyDescent="0.4"/>
    <row r="732" ht="18.75" customHeight="1" x14ac:dyDescent="0.4"/>
    <row r="733" ht="18.75" customHeight="1" x14ac:dyDescent="0.4"/>
    <row r="734" ht="18.75" customHeight="1" x14ac:dyDescent="0.4"/>
    <row r="735" ht="18.75" customHeight="1" x14ac:dyDescent="0.4"/>
    <row r="736" ht="18.75" customHeight="1" x14ac:dyDescent="0.4"/>
    <row r="737" ht="18.75" customHeight="1" x14ac:dyDescent="0.4"/>
    <row r="738" ht="18.75" customHeight="1" x14ac:dyDescent="0.4"/>
    <row r="739" ht="18.75" customHeight="1" x14ac:dyDescent="0.4"/>
    <row r="740" ht="18.75" customHeight="1" x14ac:dyDescent="0.4"/>
    <row r="741" ht="18.75" customHeight="1" x14ac:dyDescent="0.4"/>
    <row r="742" ht="18.75" customHeight="1" x14ac:dyDescent="0.4"/>
    <row r="743" ht="18.75" customHeight="1" x14ac:dyDescent="0.4"/>
    <row r="744" ht="18.75" customHeight="1" x14ac:dyDescent="0.4"/>
    <row r="745" ht="18.75" customHeight="1" x14ac:dyDescent="0.4"/>
    <row r="746" ht="18.75" customHeight="1" x14ac:dyDescent="0.4"/>
    <row r="747" ht="18.75" customHeight="1" x14ac:dyDescent="0.4"/>
    <row r="748" ht="18.75" customHeight="1" x14ac:dyDescent="0.4"/>
    <row r="749" ht="18.75" customHeight="1" x14ac:dyDescent="0.4"/>
    <row r="750" ht="18.75" customHeight="1" x14ac:dyDescent="0.4"/>
    <row r="751" ht="18.75" customHeight="1" x14ac:dyDescent="0.4"/>
    <row r="752" ht="18.75" customHeight="1" x14ac:dyDescent="0.4"/>
    <row r="753" ht="18.75" customHeight="1" x14ac:dyDescent="0.4"/>
    <row r="754" ht="18.75" customHeight="1" x14ac:dyDescent="0.4"/>
    <row r="755" ht="18.75" customHeight="1" x14ac:dyDescent="0.4"/>
    <row r="756" ht="18.75" customHeight="1" x14ac:dyDescent="0.4"/>
    <row r="757" ht="18.75" customHeight="1" x14ac:dyDescent="0.4"/>
    <row r="758" ht="18.75" customHeight="1" x14ac:dyDescent="0.4"/>
    <row r="759" ht="18.75" customHeight="1" x14ac:dyDescent="0.4"/>
    <row r="760" ht="18.75" customHeight="1" x14ac:dyDescent="0.4"/>
    <row r="761" ht="18.75" customHeight="1" x14ac:dyDescent="0.4"/>
    <row r="762" ht="18.75" customHeight="1" x14ac:dyDescent="0.4"/>
    <row r="763" ht="18.75" customHeight="1" x14ac:dyDescent="0.4"/>
    <row r="764" ht="18.75" customHeight="1" x14ac:dyDescent="0.4"/>
    <row r="765" ht="18.75" customHeight="1" x14ac:dyDescent="0.4"/>
    <row r="766" ht="18.75" customHeight="1" x14ac:dyDescent="0.4"/>
    <row r="767" ht="18.75" customHeight="1" x14ac:dyDescent="0.4"/>
    <row r="768" ht="18.75" customHeight="1" x14ac:dyDescent="0.4"/>
    <row r="769" ht="18.75" customHeight="1" x14ac:dyDescent="0.4"/>
    <row r="770" ht="18.75" customHeight="1" x14ac:dyDescent="0.4"/>
    <row r="771" ht="18.75" customHeight="1" x14ac:dyDescent="0.4"/>
    <row r="772" ht="18.75" customHeight="1" x14ac:dyDescent="0.4"/>
    <row r="773" ht="18.75" customHeight="1" x14ac:dyDescent="0.4"/>
    <row r="774" ht="18.75" customHeight="1" x14ac:dyDescent="0.4"/>
    <row r="775" ht="18.75" customHeight="1" x14ac:dyDescent="0.4"/>
    <row r="776" ht="18.75" customHeight="1" x14ac:dyDescent="0.4"/>
    <row r="777" ht="18.75" customHeight="1" x14ac:dyDescent="0.4"/>
    <row r="778" ht="18.75" customHeight="1" x14ac:dyDescent="0.4"/>
    <row r="779" ht="18.75" customHeight="1" x14ac:dyDescent="0.4"/>
    <row r="780" ht="18.75" customHeight="1" x14ac:dyDescent="0.4"/>
    <row r="781" ht="18.75" customHeight="1" x14ac:dyDescent="0.4"/>
    <row r="782" ht="18.75" customHeight="1" x14ac:dyDescent="0.4"/>
    <row r="783" ht="18.75" customHeight="1" x14ac:dyDescent="0.4"/>
    <row r="784" ht="18.75" customHeight="1" x14ac:dyDescent="0.4"/>
    <row r="785" ht="18.75" customHeight="1" x14ac:dyDescent="0.4"/>
    <row r="786" ht="18.75" customHeight="1" x14ac:dyDescent="0.4"/>
    <row r="787" ht="18.75" customHeight="1" x14ac:dyDescent="0.4"/>
    <row r="788" ht="18.75" customHeight="1" x14ac:dyDescent="0.4"/>
    <row r="789" ht="18.75" customHeight="1" x14ac:dyDescent="0.4"/>
    <row r="790" ht="18.75" customHeight="1" x14ac:dyDescent="0.4"/>
    <row r="791" ht="18.75" customHeight="1" x14ac:dyDescent="0.4"/>
    <row r="792" ht="18.75" customHeight="1" x14ac:dyDescent="0.4"/>
    <row r="793" ht="18.75" customHeight="1" x14ac:dyDescent="0.4"/>
    <row r="794" ht="18.75" customHeight="1" x14ac:dyDescent="0.4"/>
    <row r="795" ht="18.75" customHeight="1" x14ac:dyDescent="0.4"/>
    <row r="796" ht="18.75" customHeight="1" x14ac:dyDescent="0.4"/>
    <row r="797" ht="18.75" customHeight="1" x14ac:dyDescent="0.4"/>
    <row r="798" ht="18.75" customHeight="1" x14ac:dyDescent="0.4"/>
    <row r="799" ht="18.75" customHeight="1" x14ac:dyDescent="0.4"/>
    <row r="800" ht="18.75" customHeight="1" x14ac:dyDescent="0.4"/>
    <row r="801" ht="18.75" customHeight="1" x14ac:dyDescent="0.4"/>
    <row r="802" ht="18.75" customHeight="1" x14ac:dyDescent="0.4"/>
    <row r="803" ht="18.75" customHeight="1" x14ac:dyDescent="0.4"/>
    <row r="804" ht="18.75" customHeight="1" x14ac:dyDescent="0.4"/>
    <row r="805" ht="18.75" customHeight="1" x14ac:dyDescent="0.4"/>
    <row r="806" ht="18.75" customHeight="1" x14ac:dyDescent="0.4"/>
    <row r="807" ht="18.75" customHeight="1" x14ac:dyDescent="0.4"/>
    <row r="808" ht="18.75" customHeight="1" x14ac:dyDescent="0.4"/>
    <row r="809" ht="18.75" customHeight="1" x14ac:dyDescent="0.4"/>
    <row r="810" ht="18.75" customHeight="1" x14ac:dyDescent="0.4"/>
    <row r="811" ht="18.75" customHeight="1" x14ac:dyDescent="0.4"/>
    <row r="812" ht="18.75" customHeight="1" x14ac:dyDescent="0.4"/>
    <row r="813" ht="18.75" customHeight="1" x14ac:dyDescent="0.4"/>
    <row r="814" ht="18.75" customHeight="1" x14ac:dyDescent="0.4"/>
    <row r="815" ht="18.75" customHeight="1" x14ac:dyDescent="0.4"/>
    <row r="816" ht="18.75" customHeight="1" x14ac:dyDescent="0.4"/>
    <row r="817" ht="18.75" customHeight="1" x14ac:dyDescent="0.4"/>
    <row r="818" ht="18.75" customHeight="1" x14ac:dyDescent="0.4"/>
    <row r="819" ht="18.75" customHeight="1" x14ac:dyDescent="0.4"/>
    <row r="820" ht="18.75" customHeight="1" x14ac:dyDescent="0.4"/>
    <row r="821" ht="18.75" customHeight="1" x14ac:dyDescent="0.4"/>
    <row r="822" ht="18.75" customHeight="1" x14ac:dyDescent="0.4"/>
    <row r="823" ht="18.75" customHeight="1" x14ac:dyDescent="0.4"/>
    <row r="824" ht="18.75" customHeight="1" x14ac:dyDescent="0.4"/>
    <row r="825" ht="18.75" customHeight="1" x14ac:dyDescent="0.4"/>
    <row r="826" ht="18.75" customHeight="1" x14ac:dyDescent="0.4"/>
    <row r="827" ht="18.75" customHeight="1" x14ac:dyDescent="0.4"/>
    <row r="828" ht="18.75" customHeight="1" x14ac:dyDescent="0.4"/>
    <row r="829" ht="18.75" customHeight="1" x14ac:dyDescent="0.4"/>
    <row r="830" ht="18.75" customHeight="1" x14ac:dyDescent="0.4"/>
    <row r="831" ht="18.75" customHeight="1" x14ac:dyDescent="0.4"/>
    <row r="832" ht="18.75" customHeight="1" x14ac:dyDescent="0.4"/>
    <row r="833" ht="18.75" customHeight="1" x14ac:dyDescent="0.4"/>
    <row r="834" ht="18.75" customHeight="1" x14ac:dyDescent="0.4"/>
    <row r="835" ht="18.75" customHeight="1" x14ac:dyDescent="0.4"/>
    <row r="836" ht="18.75" customHeight="1" x14ac:dyDescent="0.4"/>
    <row r="837" ht="18.75" customHeight="1" x14ac:dyDescent="0.4"/>
    <row r="838" ht="18.75" customHeight="1" x14ac:dyDescent="0.4"/>
    <row r="839" ht="18.75" customHeight="1" x14ac:dyDescent="0.4"/>
    <row r="840" ht="18.75" customHeight="1" x14ac:dyDescent="0.4"/>
    <row r="841" ht="18.75" customHeight="1" x14ac:dyDescent="0.4"/>
    <row r="842" ht="18.75" customHeight="1" x14ac:dyDescent="0.4"/>
    <row r="843" ht="18.75" customHeight="1" x14ac:dyDescent="0.4"/>
    <row r="844" ht="18.75" customHeight="1" x14ac:dyDescent="0.4"/>
    <row r="845" ht="18.75" customHeight="1" x14ac:dyDescent="0.4"/>
    <row r="846" ht="18.75" customHeight="1" x14ac:dyDescent="0.4"/>
    <row r="847" ht="18.75" customHeight="1" x14ac:dyDescent="0.4"/>
    <row r="848" ht="18.75" customHeight="1" x14ac:dyDescent="0.4"/>
    <row r="849" ht="18.75" customHeight="1" x14ac:dyDescent="0.4"/>
    <row r="850" ht="18.75" customHeight="1" x14ac:dyDescent="0.4"/>
    <row r="851" ht="18.75" customHeight="1" x14ac:dyDescent="0.4"/>
    <row r="852" ht="18.75" customHeight="1" x14ac:dyDescent="0.4"/>
    <row r="853" ht="18.75" customHeight="1" x14ac:dyDescent="0.4"/>
    <row r="854" ht="18.75" customHeight="1" x14ac:dyDescent="0.4"/>
    <row r="855" ht="18.75" customHeight="1" x14ac:dyDescent="0.4"/>
    <row r="856" ht="18.75" customHeight="1" x14ac:dyDescent="0.4"/>
    <row r="857" ht="18.75" customHeight="1" x14ac:dyDescent="0.4"/>
    <row r="858" ht="18.75" customHeight="1" x14ac:dyDescent="0.4"/>
    <row r="859" ht="18.75" customHeight="1" x14ac:dyDescent="0.4"/>
    <row r="860" ht="18.75" customHeight="1" x14ac:dyDescent="0.4"/>
    <row r="861" ht="18.75" customHeight="1" x14ac:dyDescent="0.4"/>
    <row r="862" ht="18.75" customHeight="1" x14ac:dyDescent="0.4"/>
    <row r="863" ht="18.75" customHeight="1" x14ac:dyDescent="0.4"/>
    <row r="864" ht="18.75" customHeight="1" x14ac:dyDescent="0.4"/>
    <row r="865" ht="18.75" customHeight="1" x14ac:dyDescent="0.4"/>
    <row r="866" ht="18.75" customHeight="1" x14ac:dyDescent="0.4"/>
    <row r="867" ht="18.75" customHeight="1" x14ac:dyDescent="0.4"/>
    <row r="868" ht="18.75" customHeight="1" x14ac:dyDescent="0.4"/>
    <row r="869" ht="18.75" customHeight="1" x14ac:dyDescent="0.4"/>
    <row r="870" ht="18.75" customHeight="1" x14ac:dyDescent="0.4"/>
    <row r="871" ht="18.75" customHeight="1" x14ac:dyDescent="0.4"/>
    <row r="872" ht="18.75" customHeight="1" x14ac:dyDescent="0.4"/>
    <row r="873" ht="18.75" customHeight="1" x14ac:dyDescent="0.4"/>
    <row r="874" ht="18.75" customHeight="1" x14ac:dyDescent="0.4"/>
    <row r="875" ht="18.75" customHeight="1" x14ac:dyDescent="0.4"/>
    <row r="876" ht="18.75" customHeight="1" x14ac:dyDescent="0.4"/>
    <row r="877" ht="18.75" customHeight="1" x14ac:dyDescent="0.4"/>
    <row r="878" ht="18.75" customHeight="1" x14ac:dyDescent="0.4"/>
    <row r="879" ht="18.75" customHeight="1" x14ac:dyDescent="0.4"/>
    <row r="880" ht="18.75" customHeight="1" x14ac:dyDescent="0.4"/>
    <row r="881" ht="18.75" customHeight="1" x14ac:dyDescent="0.4"/>
    <row r="882" ht="18.75" customHeight="1" x14ac:dyDescent="0.4"/>
    <row r="883" ht="18.75" customHeight="1" x14ac:dyDescent="0.4"/>
    <row r="884" ht="18.75" customHeight="1" x14ac:dyDescent="0.4"/>
    <row r="885" ht="18.75" customHeight="1" x14ac:dyDescent="0.4"/>
    <row r="886" ht="18.75" customHeight="1" x14ac:dyDescent="0.4"/>
    <row r="887" ht="18.75" customHeight="1" x14ac:dyDescent="0.4"/>
    <row r="888" ht="18.75" customHeight="1" x14ac:dyDescent="0.4"/>
    <row r="889" ht="18.75" customHeight="1" x14ac:dyDescent="0.4"/>
    <row r="890" ht="18.75" customHeight="1" x14ac:dyDescent="0.4"/>
    <row r="891" ht="18.75" customHeight="1" x14ac:dyDescent="0.4"/>
    <row r="892" ht="18.75" customHeight="1" x14ac:dyDescent="0.4"/>
    <row r="893" ht="18.75" customHeight="1" x14ac:dyDescent="0.4"/>
    <row r="894" ht="18.75" customHeight="1" x14ac:dyDescent="0.4"/>
    <row r="895" ht="18.75" customHeight="1" x14ac:dyDescent="0.4"/>
    <row r="896" ht="18.75" customHeight="1" x14ac:dyDescent="0.4"/>
    <row r="897" ht="18.75" customHeight="1" x14ac:dyDescent="0.4"/>
    <row r="898" ht="18.75" customHeight="1" x14ac:dyDescent="0.4"/>
    <row r="899" ht="18.75" customHeight="1" x14ac:dyDescent="0.4"/>
    <row r="900" ht="18.75" customHeight="1" x14ac:dyDescent="0.4"/>
    <row r="901" ht="18.75" customHeight="1" x14ac:dyDescent="0.4"/>
    <row r="902" ht="18.75" customHeight="1" x14ac:dyDescent="0.4"/>
    <row r="903" ht="18.75" customHeight="1" x14ac:dyDescent="0.4"/>
    <row r="904" ht="18.75" customHeight="1" x14ac:dyDescent="0.4"/>
    <row r="905" ht="18.75" customHeight="1" x14ac:dyDescent="0.4"/>
    <row r="906" ht="18.75" customHeight="1" x14ac:dyDescent="0.4"/>
    <row r="907" ht="18.75" customHeight="1" x14ac:dyDescent="0.4"/>
    <row r="908" ht="18.75" customHeight="1" x14ac:dyDescent="0.4"/>
    <row r="909" ht="18.75" customHeight="1" x14ac:dyDescent="0.4"/>
    <row r="910" ht="18.75" customHeight="1" x14ac:dyDescent="0.4"/>
    <row r="911" ht="18.75" customHeight="1" x14ac:dyDescent="0.4"/>
    <row r="912" ht="18.75" customHeight="1" x14ac:dyDescent="0.4"/>
    <row r="913" ht="18.75" customHeight="1" x14ac:dyDescent="0.4"/>
    <row r="914" ht="18.75" customHeight="1" x14ac:dyDescent="0.4"/>
    <row r="915" ht="18.75" customHeight="1" x14ac:dyDescent="0.4"/>
    <row r="916" ht="18.75" customHeight="1" x14ac:dyDescent="0.4"/>
    <row r="917" ht="18.75" customHeight="1" x14ac:dyDescent="0.4"/>
    <row r="918" ht="18.75" customHeight="1" x14ac:dyDescent="0.4"/>
    <row r="919" ht="18.75" customHeight="1" x14ac:dyDescent="0.4"/>
    <row r="920" ht="18.75" customHeight="1" x14ac:dyDescent="0.4"/>
    <row r="921" ht="18.75" customHeight="1" x14ac:dyDescent="0.4"/>
    <row r="922" ht="18.75" customHeight="1" x14ac:dyDescent="0.4"/>
    <row r="923" ht="18.75" customHeight="1" x14ac:dyDescent="0.4"/>
    <row r="924" ht="18.75" customHeight="1" x14ac:dyDescent="0.4"/>
    <row r="925" ht="18.75" customHeight="1" x14ac:dyDescent="0.4"/>
    <row r="926" ht="18.75" customHeight="1" x14ac:dyDescent="0.4"/>
    <row r="927" ht="18.75" customHeight="1" x14ac:dyDescent="0.4"/>
    <row r="928" ht="18.75" customHeight="1" x14ac:dyDescent="0.4"/>
    <row r="929" ht="18.75" customHeight="1" x14ac:dyDescent="0.4"/>
    <row r="930" ht="18.75" customHeight="1" x14ac:dyDescent="0.4"/>
    <row r="931" ht="18.75" customHeight="1" x14ac:dyDescent="0.4"/>
    <row r="932" ht="18.75" customHeight="1" x14ac:dyDescent="0.4"/>
    <row r="933" ht="18.75" customHeight="1" x14ac:dyDescent="0.4"/>
    <row r="934" ht="18.75" customHeight="1" x14ac:dyDescent="0.4"/>
    <row r="935" ht="18.75" customHeight="1" x14ac:dyDescent="0.4"/>
    <row r="936" ht="18.75" customHeight="1" x14ac:dyDescent="0.4"/>
    <row r="937" ht="18.75" customHeight="1" x14ac:dyDescent="0.4"/>
    <row r="938" ht="18.75" customHeight="1" x14ac:dyDescent="0.4"/>
    <row r="939" ht="18.75" customHeight="1" x14ac:dyDescent="0.4"/>
    <row r="940" ht="18.75" customHeight="1" x14ac:dyDescent="0.4"/>
    <row r="941" ht="18.75" customHeight="1" x14ac:dyDescent="0.4"/>
    <row r="942" ht="18.75" customHeight="1" x14ac:dyDescent="0.4"/>
    <row r="943" ht="18.75" customHeight="1" x14ac:dyDescent="0.4"/>
    <row r="944" ht="18.75" customHeight="1" x14ac:dyDescent="0.4"/>
    <row r="945" ht="18.75" customHeight="1" x14ac:dyDescent="0.4"/>
    <row r="946" ht="18.75" customHeight="1" x14ac:dyDescent="0.4"/>
    <row r="947" ht="18.75" customHeight="1" x14ac:dyDescent="0.4"/>
    <row r="948" ht="18.75" customHeight="1" x14ac:dyDescent="0.4"/>
    <row r="949" ht="18.75" customHeight="1" x14ac:dyDescent="0.4"/>
    <row r="950" ht="18.75" customHeight="1" x14ac:dyDescent="0.4"/>
    <row r="951" ht="18.75" customHeight="1" x14ac:dyDescent="0.4"/>
    <row r="952" ht="18.75" customHeight="1" x14ac:dyDescent="0.4"/>
    <row r="953" ht="18.75" customHeight="1" x14ac:dyDescent="0.4"/>
    <row r="954" ht="18.75" customHeight="1" x14ac:dyDescent="0.4"/>
    <row r="955" ht="18.75" customHeight="1" x14ac:dyDescent="0.4"/>
    <row r="956" ht="18.75" customHeight="1" x14ac:dyDescent="0.4"/>
    <row r="957" ht="18.75" customHeight="1" x14ac:dyDescent="0.4"/>
    <row r="958" ht="18.75" customHeight="1" x14ac:dyDescent="0.4"/>
    <row r="959" ht="18.75" customHeight="1" x14ac:dyDescent="0.4"/>
    <row r="960" ht="18.75" customHeight="1" x14ac:dyDescent="0.4"/>
    <row r="961" ht="18.75" customHeight="1" x14ac:dyDescent="0.4"/>
    <row r="962" ht="18.75" customHeight="1" x14ac:dyDescent="0.4"/>
    <row r="963" ht="18.75" customHeight="1" x14ac:dyDescent="0.4"/>
    <row r="964" ht="18.75" customHeight="1" x14ac:dyDescent="0.4"/>
    <row r="965" ht="18.75" customHeight="1" x14ac:dyDescent="0.4"/>
    <row r="966" ht="18.75" customHeight="1" x14ac:dyDescent="0.4"/>
    <row r="967" ht="18.75" customHeight="1" x14ac:dyDescent="0.4"/>
    <row r="968" ht="18.75" customHeight="1" x14ac:dyDescent="0.4"/>
    <row r="969" ht="18.75" customHeight="1" x14ac:dyDescent="0.4"/>
    <row r="970" ht="18.75" customHeight="1" x14ac:dyDescent="0.4"/>
    <row r="971" ht="18.75" customHeight="1" x14ac:dyDescent="0.4"/>
    <row r="972" ht="18.75" customHeight="1" x14ac:dyDescent="0.4"/>
    <row r="973" ht="18.75" customHeight="1" x14ac:dyDescent="0.4"/>
    <row r="974" ht="18.75" customHeight="1" x14ac:dyDescent="0.4"/>
    <row r="975" ht="18.75" customHeight="1" x14ac:dyDescent="0.4"/>
    <row r="976" ht="18.75" customHeight="1" x14ac:dyDescent="0.4"/>
    <row r="977" ht="18.75" customHeight="1" x14ac:dyDescent="0.4"/>
    <row r="978" ht="18.75" customHeight="1" x14ac:dyDescent="0.4"/>
    <row r="979" ht="18.75" customHeight="1" x14ac:dyDescent="0.4"/>
    <row r="980" ht="18.75" customHeight="1" x14ac:dyDescent="0.4"/>
    <row r="981" ht="18.75" customHeight="1" x14ac:dyDescent="0.4"/>
    <row r="982" ht="18.75" customHeight="1" x14ac:dyDescent="0.4"/>
    <row r="983" ht="18.75" customHeight="1" x14ac:dyDescent="0.4"/>
    <row r="984" ht="18.75" customHeight="1" x14ac:dyDescent="0.4"/>
    <row r="985" ht="18.75" customHeight="1" x14ac:dyDescent="0.4"/>
    <row r="986" ht="18.75" customHeight="1" x14ac:dyDescent="0.4"/>
    <row r="987" ht="18.75" customHeight="1" x14ac:dyDescent="0.4"/>
    <row r="988" ht="18.75" customHeight="1" x14ac:dyDescent="0.4"/>
    <row r="989" ht="18.75" customHeight="1" x14ac:dyDescent="0.4"/>
    <row r="990" ht="18.75" customHeight="1" x14ac:dyDescent="0.4"/>
    <row r="991" ht="18.75" customHeight="1" x14ac:dyDescent="0.4"/>
    <row r="992" ht="18.75" customHeight="1" x14ac:dyDescent="0.4"/>
    <row r="993" ht="18.75" customHeight="1" x14ac:dyDescent="0.4"/>
    <row r="994" ht="18.75" customHeight="1" x14ac:dyDescent="0.4"/>
    <row r="995" ht="18.75" customHeight="1" x14ac:dyDescent="0.4"/>
  </sheetData>
  <mergeCells count="1">
    <mergeCell ref="A33:J33"/>
  </mergeCells>
  <hyperlinks>
    <hyperlink ref="A33" r:id="rId1" xr:uid="{00000000-0004-0000-0000-000000000000}"/>
  </hyperlinks>
  <pageMargins left="0.7" right="0.7" top="0.75" bottom="0.75" header="0.3" footer="0.3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I24"/>
  <sheetViews>
    <sheetView showGridLines="0" workbookViewId="0"/>
  </sheetViews>
  <sheetFormatPr defaultColWidth="12.609375" defaultRowHeight="15.75" customHeight="1" x14ac:dyDescent="0.4"/>
  <sheetData>
    <row r="2" spans="1:9" ht="15.75" customHeight="1" x14ac:dyDescent="0.5">
      <c r="A2" s="8" t="s">
        <v>19</v>
      </c>
      <c r="B2" s="9"/>
      <c r="C2" s="9"/>
      <c r="D2" s="9"/>
      <c r="E2" s="9"/>
      <c r="F2" s="9"/>
      <c r="G2" s="9"/>
      <c r="H2" s="9"/>
      <c r="I2" s="9"/>
    </row>
    <row r="24" spans="1:9" ht="15.75" customHeight="1" x14ac:dyDescent="0.5">
      <c r="A24" s="8" t="s">
        <v>20</v>
      </c>
      <c r="B24" s="9"/>
      <c r="C24" s="9"/>
      <c r="D24" s="9"/>
      <c r="E24" s="9"/>
      <c r="F24" s="9"/>
      <c r="G24" s="9"/>
      <c r="H24" s="9"/>
      <c r="I24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996"/>
  <sheetViews>
    <sheetView showGridLines="0" workbookViewId="0"/>
  </sheetViews>
  <sheetFormatPr defaultColWidth="12.609375" defaultRowHeight="15.75" customHeight="1" x14ac:dyDescent="0.4"/>
  <cols>
    <col min="1" max="2" width="4.44140625" customWidth="1"/>
    <col min="4" max="4" width="15.27734375" customWidth="1"/>
    <col min="5" max="8" width="10" customWidth="1"/>
    <col min="9" max="9" width="20.109375" customWidth="1"/>
  </cols>
  <sheetData>
    <row r="1" spans="1:9" ht="18.75" customHeight="1" x14ac:dyDescent="0.4">
      <c r="A1" s="10" t="s">
        <v>21</v>
      </c>
    </row>
    <row r="2" spans="1:9" ht="18.75" customHeight="1" x14ac:dyDescent="0.4">
      <c r="B2" s="2" t="s">
        <v>22</v>
      </c>
    </row>
    <row r="3" spans="1:9" ht="18.75" customHeight="1" x14ac:dyDescent="0.4">
      <c r="B3" s="11" t="s">
        <v>23</v>
      </c>
    </row>
    <row r="4" spans="1:9" ht="18.75" customHeight="1" x14ac:dyDescent="0.4">
      <c r="B4" s="2" t="s">
        <v>24</v>
      </c>
    </row>
    <row r="5" spans="1:9" ht="18.75" customHeight="1" x14ac:dyDescent="0.4">
      <c r="B5" s="2" t="s">
        <v>25</v>
      </c>
      <c r="D5" s="12"/>
      <c r="E5" s="12"/>
      <c r="F5" s="12"/>
    </row>
    <row r="6" spans="1:9" ht="10.5" customHeight="1" x14ac:dyDescent="0.4">
      <c r="C6" s="12"/>
      <c r="D6" s="12"/>
      <c r="E6" s="12"/>
      <c r="F6" s="12"/>
    </row>
    <row r="7" spans="1:9" ht="18.75" customHeight="1" x14ac:dyDescent="0.4">
      <c r="C7" s="13"/>
      <c r="D7" s="14" t="s">
        <v>26</v>
      </c>
      <c r="E7" s="15" t="s">
        <v>27</v>
      </c>
      <c r="F7" s="15" t="s">
        <v>28</v>
      </c>
      <c r="G7" s="15" t="s">
        <v>29</v>
      </c>
      <c r="H7" s="15" t="s">
        <v>30</v>
      </c>
      <c r="I7" s="16" t="s">
        <v>31</v>
      </c>
    </row>
    <row r="8" spans="1:9" ht="18.75" customHeight="1" x14ac:dyDescent="0.4">
      <c r="C8" s="17" t="s">
        <v>32</v>
      </c>
      <c r="D8" s="18">
        <f>(E8+F8)*1.15</f>
        <v>2501.6410000000001</v>
      </c>
      <c r="E8" s="19">
        <v>1392.58</v>
      </c>
      <c r="F8" s="19">
        <f>65.23*12</f>
        <v>782.76</v>
      </c>
      <c r="G8" s="20" t="s">
        <v>33</v>
      </c>
      <c r="H8" s="21" t="s">
        <v>34</v>
      </c>
      <c r="I8" s="22">
        <f t="shared" ref="I8:I10" si="0">E8/F8</f>
        <v>1.779063825438193</v>
      </c>
    </row>
    <row r="9" spans="1:9" ht="18.75" customHeight="1" x14ac:dyDescent="0.4">
      <c r="C9" s="17" t="s">
        <v>35</v>
      </c>
      <c r="D9" s="18">
        <f t="shared" ref="D9:D10" si="1">E9+F9+10%*G9+5%*(E9+F9)</f>
        <v>1755.6399999999999</v>
      </c>
      <c r="E9" s="19">
        <v>1095</v>
      </c>
      <c r="F9" s="19">
        <f>40.15*12</f>
        <v>481.79999999999995</v>
      </c>
      <c r="G9" s="19">
        <v>1000</v>
      </c>
      <c r="H9" s="21" t="s">
        <v>34</v>
      </c>
      <c r="I9" s="22">
        <f t="shared" si="0"/>
        <v>2.2727272727272729</v>
      </c>
    </row>
    <row r="10" spans="1:9" ht="18.75" customHeight="1" x14ac:dyDescent="0.4">
      <c r="C10" s="17" t="s">
        <v>36</v>
      </c>
      <c r="D10" s="18">
        <f t="shared" si="1"/>
        <v>1769.4660000000001</v>
      </c>
      <c r="E10" s="19">
        <f>94.91*12</f>
        <v>1138.92</v>
      </c>
      <c r="F10" s="19">
        <f>36*12</f>
        <v>432</v>
      </c>
      <c r="G10" s="19">
        <v>1200</v>
      </c>
      <c r="H10" s="21" t="s">
        <v>34</v>
      </c>
      <c r="I10" s="22">
        <f t="shared" si="0"/>
        <v>2.6363888888888889</v>
      </c>
    </row>
    <row r="11" spans="1:9" ht="18.75" customHeight="1" x14ac:dyDescent="0.4">
      <c r="C11" s="23" t="s">
        <v>37</v>
      </c>
      <c r="D11" s="24">
        <f t="shared" ref="D11:G11" si="2">AVERAGE(D8:D10)</f>
        <v>2008.9156666666668</v>
      </c>
      <c r="E11" s="25">
        <f t="shared" si="2"/>
        <v>1208.8333333333333</v>
      </c>
      <c r="F11" s="25">
        <f t="shared" si="2"/>
        <v>565.52</v>
      </c>
      <c r="G11" s="16">
        <f t="shared" si="2"/>
        <v>1100</v>
      </c>
      <c r="H11" s="16"/>
      <c r="I11" s="16"/>
    </row>
    <row r="12" spans="1:9" ht="18.75" customHeight="1" x14ac:dyDescent="0.4">
      <c r="B12" s="11"/>
      <c r="C12" s="2" t="s">
        <v>38</v>
      </c>
      <c r="D12" s="12"/>
      <c r="E12" s="12"/>
      <c r="F12" s="12"/>
      <c r="G12" s="12"/>
    </row>
    <row r="13" spans="1:9" ht="18.75" customHeight="1" x14ac:dyDescent="0.4">
      <c r="B13" s="3"/>
      <c r="C13" s="2" t="s">
        <v>39</v>
      </c>
    </row>
    <row r="14" spans="1:9" ht="18.75" customHeight="1" x14ac:dyDescent="0.4">
      <c r="A14" s="3"/>
    </row>
    <row r="15" spans="1:9" ht="18.75" customHeight="1" x14ac:dyDescent="0.4">
      <c r="A15" s="3" t="s">
        <v>40</v>
      </c>
    </row>
    <row r="16" spans="1:9" ht="18.75" customHeight="1" x14ac:dyDescent="0.4">
      <c r="B16" s="2" t="s">
        <v>41</v>
      </c>
    </row>
    <row r="17" spans="1:7" ht="18.75" customHeight="1" x14ac:dyDescent="0.4">
      <c r="B17" s="2" t="s">
        <v>42</v>
      </c>
      <c r="C17" s="11"/>
      <c r="D17" s="11"/>
      <c r="E17" s="11"/>
      <c r="F17" s="12"/>
    </row>
    <row r="18" spans="1:7" ht="18.75" customHeight="1" x14ac:dyDescent="0.4">
      <c r="C18" s="11" t="s">
        <v>43</v>
      </c>
      <c r="D18" s="26">
        <v>4</v>
      </c>
      <c r="E18" s="11" t="s">
        <v>44</v>
      </c>
      <c r="F18" s="12"/>
    </row>
    <row r="19" spans="1:7" ht="18.75" customHeight="1" x14ac:dyDescent="0.4">
      <c r="C19" s="11" t="s">
        <v>45</v>
      </c>
      <c r="D19" s="27">
        <v>16</v>
      </c>
      <c r="F19" s="12"/>
    </row>
    <row r="20" spans="1:7" ht="18.75" customHeight="1" x14ac:dyDescent="0.4">
      <c r="C20" s="11" t="s">
        <v>46</v>
      </c>
      <c r="D20" s="28">
        <v>0.5</v>
      </c>
      <c r="E20" s="12"/>
      <c r="F20" s="12"/>
    </row>
    <row r="21" spans="1:7" ht="18.75" customHeight="1" x14ac:dyDescent="0.4">
      <c r="B21" s="3"/>
      <c r="F21" s="12"/>
      <c r="G21" s="12"/>
    </row>
    <row r="22" spans="1:7" ht="18.75" customHeight="1" x14ac:dyDescent="0.4">
      <c r="A22" s="3" t="s">
        <v>47</v>
      </c>
      <c r="F22" s="12"/>
      <c r="G22" s="12"/>
    </row>
    <row r="23" spans="1:7" ht="18.75" customHeight="1" x14ac:dyDescent="0.4">
      <c r="B23" s="2" t="s">
        <v>48</v>
      </c>
      <c r="F23" s="12"/>
      <c r="G23" s="12"/>
    </row>
    <row r="24" spans="1:7" ht="18.75" customHeight="1" x14ac:dyDescent="0.4">
      <c r="B24" s="2" t="s">
        <v>49</v>
      </c>
      <c r="D24" s="2"/>
      <c r="E24" s="2"/>
      <c r="F24" s="2"/>
      <c r="G24" s="12"/>
    </row>
    <row r="25" spans="1:7" ht="18.75" customHeight="1" x14ac:dyDescent="0.4">
      <c r="C25" s="2" t="s">
        <v>50</v>
      </c>
      <c r="D25" s="5">
        <v>0.34</v>
      </c>
      <c r="F25" s="12"/>
      <c r="G25" s="12"/>
    </row>
    <row r="26" spans="1:7" ht="18.75" customHeight="1" x14ac:dyDescent="0.4">
      <c r="C26" s="2" t="s">
        <v>51</v>
      </c>
      <c r="D26" s="5">
        <v>0.34</v>
      </c>
      <c r="F26" s="12"/>
      <c r="G26" s="12"/>
    </row>
    <row r="27" spans="1:7" ht="18.75" customHeight="1" x14ac:dyDescent="0.4">
      <c r="C27" s="2" t="s">
        <v>52</v>
      </c>
      <c r="D27" s="5">
        <f>100%-D25-D26</f>
        <v>0.3199999999999999</v>
      </c>
      <c r="F27" s="12"/>
      <c r="G27" s="12"/>
    </row>
    <row r="28" spans="1:7" ht="18.75" customHeight="1" x14ac:dyDescent="0.4">
      <c r="A28" s="3"/>
    </row>
    <row r="29" spans="1:7" ht="18.75" customHeight="1" x14ac:dyDescent="0.4">
      <c r="A29" s="3" t="s">
        <v>53</v>
      </c>
    </row>
    <row r="30" spans="1:7" ht="18.75" customHeight="1" x14ac:dyDescent="0.4">
      <c r="C30" s="29" t="s">
        <v>54</v>
      </c>
      <c r="D30" s="30">
        <f t="shared" ref="D30:D32" si="3">D$11/D18*D25</f>
        <v>170.75783166666668</v>
      </c>
      <c r="E30" s="31" t="s">
        <v>55</v>
      </c>
      <c r="F30" s="32"/>
    </row>
    <row r="31" spans="1:7" ht="18.75" customHeight="1" x14ac:dyDescent="0.4">
      <c r="C31" s="33" t="s">
        <v>56</v>
      </c>
      <c r="D31" s="34">
        <f t="shared" si="3"/>
        <v>42.689457916666669</v>
      </c>
      <c r="E31" s="35" t="s">
        <v>57</v>
      </c>
      <c r="F31" s="36"/>
    </row>
    <row r="32" spans="1:7" ht="18.75" customHeight="1" x14ac:dyDescent="0.4">
      <c r="C32" s="37" t="s">
        <v>58</v>
      </c>
      <c r="D32" s="38">
        <f t="shared" si="3"/>
        <v>1285.7060266666663</v>
      </c>
      <c r="E32" s="39" t="s">
        <v>59</v>
      </c>
      <c r="F32" s="40"/>
    </row>
    <row r="33" spans="2:2" ht="18.75" customHeight="1" x14ac:dyDescent="0.4">
      <c r="B33" s="2" t="s">
        <v>60</v>
      </c>
    </row>
    <row r="34" spans="2:2" ht="18.75" customHeight="1" x14ac:dyDescent="0.4">
      <c r="B34" s="2" t="s">
        <v>61</v>
      </c>
    </row>
    <row r="35" spans="2:2" ht="18.75" customHeight="1" x14ac:dyDescent="0.4"/>
    <row r="36" spans="2:2" ht="18.75" customHeight="1" x14ac:dyDescent="0.4"/>
    <row r="37" spans="2:2" ht="18.75" customHeight="1" x14ac:dyDescent="0.4"/>
    <row r="38" spans="2:2" ht="18.75" customHeight="1" x14ac:dyDescent="0.4"/>
    <row r="39" spans="2:2" ht="18.75" customHeight="1" x14ac:dyDescent="0.4"/>
    <row r="40" spans="2:2" ht="18.75" customHeight="1" x14ac:dyDescent="0.4"/>
    <row r="41" spans="2:2" ht="18.75" customHeight="1" x14ac:dyDescent="0.4"/>
    <row r="42" spans="2:2" ht="18.75" customHeight="1" x14ac:dyDescent="0.4"/>
    <row r="43" spans="2:2" ht="18.75" customHeight="1" x14ac:dyDescent="0.4"/>
    <row r="44" spans="2:2" ht="18.75" customHeight="1" x14ac:dyDescent="0.4"/>
    <row r="45" spans="2:2" ht="18.75" customHeight="1" x14ac:dyDescent="0.4"/>
    <row r="46" spans="2:2" ht="18.75" customHeight="1" x14ac:dyDescent="0.4"/>
    <row r="47" spans="2:2" ht="18.75" customHeight="1" x14ac:dyDescent="0.4"/>
    <row r="48" spans="2:2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18.75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18.75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18.75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  <row r="424" ht="18.75" customHeight="1" x14ac:dyDescent="0.4"/>
    <row r="425" ht="18.75" customHeight="1" x14ac:dyDescent="0.4"/>
    <row r="426" ht="18.75" customHeight="1" x14ac:dyDescent="0.4"/>
    <row r="427" ht="18.75" customHeight="1" x14ac:dyDescent="0.4"/>
    <row r="428" ht="18.75" customHeight="1" x14ac:dyDescent="0.4"/>
    <row r="429" ht="18.75" customHeight="1" x14ac:dyDescent="0.4"/>
    <row r="430" ht="18.75" customHeight="1" x14ac:dyDescent="0.4"/>
    <row r="431" ht="18.75" customHeight="1" x14ac:dyDescent="0.4"/>
    <row r="432" ht="18.75" customHeight="1" x14ac:dyDescent="0.4"/>
    <row r="433" ht="18.75" customHeight="1" x14ac:dyDescent="0.4"/>
    <row r="434" ht="18.75" customHeight="1" x14ac:dyDescent="0.4"/>
    <row r="435" ht="18.75" customHeight="1" x14ac:dyDescent="0.4"/>
    <row r="436" ht="18.75" customHeight="1" x14ac:dyDescent="0.4"/>
    <row r="437" ht="18.75" customHeight="1" x14ac:dyDescent="0.4"/>
    <row r="438" ht="18.75" customHeight="1" x14ac:dyDescent="0.4"/>
    <row r="439" ht="18.75" customHeight="1" x14ac:dyDescent="0.4"/>
    <row r="440" ht="18.75" customHeight="1" x14ac:dyDescent="0.4"/>
    <row r="441" ht="18.75" customHeight="1" x14ac:dyDescent="0.4"/>
    <row r="442" ht="18.75" customHeight="1" x14ac:dyDescent="0.4"/>
    <row r="443" ht="18.75" customHeight="1" x14ac:dyDescent="0.4"/>
    <row r="444" ht="18.75" customHeight="1" x14ac:dyDescent="0.4"/>
    <row r="445" ht="18.75" customHeight="1" x14ac:dyDescent="0.4"/>
    <row r="446" ht="18.75" customHeight="1" x14ac:dyDescent="0.4"/>
    <row r="447" ht="18.75" customHeight="1" x14ac:dyDescent="0.4"/>
    <row r="448" ht="18.75" customHeight="1" x14ac:dyDescent="0.4"/>
    <row r="449" ht="18.75" customHeight="1" x14ac:dyDescent="0.4"/>
    <row r="450" ht="18.75" customHeight="1" x14ac:dyDescent="0.4"/>
    <row r="451" ht="18.75" customHeight="1" x14ac:dyDescent="0.4"/>
    <row r="452" ht="18.75" customHeight="1" x14ac:dyDescent="0.4"/>
    <row r="453" ht="18.75" customHeight="1" x14ac:dyDescent="0.4"/>
    <row r="454" ht="18.75" customHeight="1" x14ac:dyDescent="0.4"/>
    <row r="455" ht="18.75" customHeight="1" x14ac:dyDescent="0.4"/>
    <row r="456" ht="18.75" customHeight="1" x14ac:dyDescent="0.4"/>
    <row r="457" ht="18.75" customHeight="1" x14ac:dyDescent="0.4"/>
    <row r="458" ht="18.75" customHeight="1" x14ac:dyDescent="0.4"/>
    <row r="459" ht="18.75" customHeight="1" x14ac:dyDescent="0.4"/>
    <row r="460" ht="18.75" customHeight="1" x14ac:dyDescent="0.4"/>
    <row r="461" ht="18.75" customHeight="1" x14ac:dyDescent="0.4"/>
    <row r="462" ht="18.75" customHeight="1" x14ac:dyDescent="0.4"/>
    <row r="463" ht="18.75" customHeight="1" x14ac:dyDescent="0.4"/>
    <row r="464" ht="18.75" customHeight="1" x14ac:dyDescent="0.4"/>
    <row r="465" ht="18.75" customHeight="1" x14ac:dyDescent="0.4"/>
    <row r="466" ht="18.75" customHeight="1" x14ac:dyDescent="0.4"/>
    <row r="467" ht="18.75" customHeight="1" x14ac:dyDescent="0.4"/>
    <row r="468" ht="18.75" customHeight="1" x14ac:dyDescent="0.4"/>
    <row r="469" ht="18.75" customHeight="1" x14ac:dyDescent="0.4"/>
    <row r="470" ht="18.75" customHeight="1" x14ac:dyDescent="0.4"/>
    <row r="471" ht="18.75" customHeight="1" x14ac:dyDescent="0.4"/>
    <row r="472" ht="18.75" customHeight="1" x14ac:dyDescent="0.4"/>
    <row r="473" ht="18.75" customHeight="1" x14ac:dyDescent="0.4"/>
    <row r="474" ht="18.75" customHeight="1" x14ac:dyDescent="0.4"/>
    <row r="475" ht="18.75" customHeight="1" x14ac:dyDescent="0.4"/>
    <row r="476" ht="18.75" customHeight="1" x14ac:dyDescent="0.4"/>
    <row r="477" ht="18.75" customHeight="1" x14ac:dyDescent="0.4"/>
    <row r="478" ht="18.75" customHeight="1" x14ac:dyDescent="0.4"/>
    <row r="479" ht="18.75" customHeight="1" x14ac:dyDescent="0.4"/>
    <row r="480" ht="18.75" customHeight="1" x14ac:dyDescent="0.4"/>
    <row r="481" ht="18.75" customHeight="1" x14ac:dyDescent="0.4"/>
    <row r="482" ht="18.75" customHeight="1" x14ac:dyDescent="0.4"/>
    <row r="483" ht="18.75" customHeight="1" x14ac:dyDescent="0.4"/>
    <row r="484" ht="18.75" customHeight="1" x14ac:dyDescent="0.4"/>
    <row r="485" ht="18.75" customHeight="1" x14ac:dyDescent="0.4"/>
    <row r="486" ht="18.75" customHeight="1" x14ac:dyDescent="0.4"/>
    <row r="487" ht="18.75" customHeight="1" x14ac:dyDescent="0.4"/>
    <row r="488" ht="18.75" customHeight="1" x14ac:dyDescent="0.4"/>
    <row r="489" ht="18.75" customHeight="1" x14ac:dyDescent="0.4"/>
    <row r="490" ht="18.75" customHeight="1" x14ac:dyDescent="0.4"/>
    <row r="491" ht="18.75" customHeight="1" x14ac:dyDescent="0.4"/>
    <row r="492" ht="18.75" customHeight="1" x14ac:dyDescent="0.4"/>
    <row r="493" ht="18.75" customHeight="1" x14ac:dyDescent="0.4"/>
    <row r="494" ht="18.75" customHeight="1" x14ac:dyDescent="0.4"/>
    <row r="495" ht="18.75" customHeight="1" x14ac:dyDescent="0.4"/>
    <row r="496" ht="18.75" customHeight="1" x14ac:dyDescent="0.4"/>
    <row r="497" ht="18.75" customHeight="1" x14ac:dyDescent="0.4"/>
    <row r="498" ht="18.75" customHeight="1" x14ac:dyDescent="0.4"/>
    <row r="499" ht="18.75" customHeight="1" x14ac:dyDescent="0.4"/>
    <row r="500" ht="18.75" customHeight="1" x14ac:dyDescent="0.4"/>
    <row r="501" ht="18.75" customHeight="1" x14ac:dyDescent="0.4"/>
    <row r="502" ht="18.75" customHeight="1" x14ac:dyDescent="0.4"/>
    <row r="503" ht="18.75" customHeight="1" x14ac:dyDescent="0.4"/>
    <row r="504" ht="18.75" customHeight="1" x14ac:dyDescent="0.4"/>
    <row r="505" ht="18.75" customHeight="1" x14ac:dyDescent="0.4"/>
    <row r="506" ht="18.75" customHeight="1" x14ac:dyDescent="0.4"/>
    <row r="507" ht="18.75" customHeight="1" x14ac:dyDescent="0.4"/>
    <row r="508" ht="18.75" customHeight="1" x14ac:dyDescent="0.4"/>
    <row r="509" ht="18.75" customHeight="1" x14ac:dyDescent="0.4"/>
    <row r="510" ht="18.75" customHeight="1" x14ac:dyDescent="0.4"/>
    <row r="511" ht="18.75" customHeight="1" x14ac:dyDescent="0.4"/>
    <row r="512" ht="18.75" customHeight="1" x14ac:dyDescent="0.4"/>
    <row r="513" ht="18.75" customHeight="1" x14ac:dyDescent="0.4"/>
    <row r="514" ht="18.75" customHeight="1" x14ac:dyDescent="0.4"/>
    <row r="515" ht="18.75" customHeight="1" x14ac:dyDescent="0.4"/>
    <row r="516" ht="18.75" customHeight="1" x14ac:dyDescent="0.4"/>
    <row r="517" ht="18.75" customHeight="1" x14ac:dyDescent="0.4"/>
    <row r="518" ht="18.75" customHeight="1" x14ac:dyDescent="0.4"/>
    <row r="519" ht="18.75" customHeight="1" x14ac:dyDescent="0.4"/>
    <row r="520" ht="18.75" customHeight="1" x14ac:dyDescent="0.4"/>
    <row r="521" ht="18.75" customHeight="1" x14ac:dyDescent="0.4"/>
    <row r="522" ht="18.75" customHeight="1" x14ac:dyDescent="0.4"/>
    <row r="523" ht="18.75" customHeight="1" x14ac:dyDescent="0.4"/>
    <row r="524" ht="18.75" customHeight="1" x14ac:dyDescent="0.4"/>
    <row r="525" ht="18.75" customHeight="1" x14ac:dyDescent="0.4"/>
    <row r="526" ht="18.75" customHeight="1" x14ac:dyDescent="0.4"/>
    <row r="527" ht="18.75" customHeight="1" x14ac:dyDescent="0.4"/>
    <row r="528" ht="18.75" customHeight="1" x14ac:dyDescent="0.4"/>
    <row r="529" ht="18.75" customHeight="1" x14ac:dyDescent="0.4"/>
    <row r="530" ht="18.75" customHeight="1" x14ac:dyDescent="0.4"/>
    <row r="531" ht="18.75" customHeight="1" x14ac:dyDescent="0.4"/>
    <row r="532" ht="18.75" customHeight="1" x14ac:dyDescent="0.4"/>
    <row r="533" ht="18.75" customHeight="1" x14ac:dyDescent="0.4"/>
    <row r="534" ht="18.75" customHeight="1" x14ac:dyDescent="0.4"/>
    <row r="535" ht="18.75" customHeight="1" x14ac:dyDescent="0.4"/>
    <row r="536" ht="18.75" customHeight="1" x14ac:dyDescent="0.4"/>
    <row r="537" ht="18.75" customHeight="1" x14ac:dyDescent="0.4"/>
    <row r="538" ht="18.75" customHeight="1" x14ac:dyDescent="0.4"/>
    <row r="539" ht="18.75" customHeight="1" x14ac:dyDescent="0.4"/>
    <row r="540" ht="18.75" customHeight="1" x14ac:dyDescent="0.4"/>
    <row r="541" ht="18.75" customHeight="1" x14ac:dyDescent="0.4"/>
    <row r="542" ht="18.75" customHeight="1" x14ac:dyDescent="0.4"/>
    <row r="543" ht="18.75" customHeight="1" x14ac:dyDescent="0.4"/>
    <row r="544" ht="18.75" customHeight="1" x14ac:dyDescent="0.4"/>
    <row r="545" ht="18.75" customHeight="1" x14ac:dyDescent="0.4"/>
    <row r="546" ht="18.75" customHeight="1" x14ac:dyDescent="0.4"/>
    <row r="547" ht="18.75" customHeight="1" x14ac:dyDescent="0.4"/>
    <row r="548" ht="18.75" customHeight="1" x14ac:dyDescent="0.4"/>
    <row r="549" ht="18.75" customHeight="1" x14ac:dyDescent="0.4"/>
    <row r="550" ht="18.75" customHeight="1" x14ac:dyDescent="0.4"/>
    <row r="551" ht="18.75" customHeight="1" x14ac:dyDescent="0.4"/>
    <row r="552" ht="18.75" customHeight="1" x14ac:dyDescent="0.4"/>
    <row r="553" ht="18.75" customHeight="1" x14ac:dyDescent="0.4"/>
    <row r="554" ht="18.75" customHeight="1" x14ac:dyDescent="0.4"/>
    <row r="555" ht="18.75" customHeight="1" x14ac:dyDescent="0.4"/>
    <row r="556" ht="18.75" customHeight="1" x14ac:dyDescent="0.4"/>
    <row r="557" ht="18.75" customHeight="1" x14ac:dyDescent="0.4"/>
    <row r="558" ht="18.75" customHeight="1" x14ac:dyDescent="0.4"/>
    <row r="559" ht="18.75" customHeight="1" x14ac:dyDescent="0.4"/>
    <row r="560" ht="18.75" customHeight="1" x14ac:dyDescent="0.4"/>
    <row r="561" ht="18.75" customHeight="1" x14ac:dyDescent="0.4"/>
    <row r="562" ht="18.75" customHeight="1" x14ac:dyDescent="0.4"/>
    <row r="563" ht="18.75" customHeight="1" x14ac:dyDescent="0.4"/>
    <row r="564" ht="18.75" customHeight="1" x14ac:dyDescent="0.4"/>
    <row r="565" ht="18.75" customHeight="1" x14ac:dyDescent="0.4"/>
    <row r="566" ht="18.75" customHeight="1" x14ac:dyDescent="0.4"/>
    <row r="567" ht="18.75" customHeight="1" x14ac:dyDescent="0.4"/>
    <row r="568" ht="18.75" customHeight="1" x14ac:dyDescent="0.4"/>
    <row r="569" ht="18.75" customHeight="1" x14ac:dyDescent="0.4"/>
    <row r="570" ht="18.75" customHeight="1" x14ac:dyDescent="0.4"/>
    <row r="571" ht="18.75" customHeight="1" x14ac:dyDescent="0.4"/>
    <row r="572" ht="18.75" customHeight="1" x14ac:dyDescent="0.4"/>
    <row r="573" ht="18.75" customHeight="1" x14ac:dyDescent="0.4"/>
    <row r="574" ht="18.75" customHeight="1" x14ac:dyDescent="0.4"/>
    <row r="575" ht="18.75" customHeight="1" x14ac:dyDescent="0.4"/>
    <row r="576" ht="18.75" customHeight="1" x14ac:dyDescent="0.4"/>
    <row r="577" ht="18.75" customHeight="1" x14ac:dyDescent="0.4"/>
    <row r="578" ht="18.75" customHeight="1" x14ac:dyDescent="0.4"/>
    <row r="579" ht="18.75" customHeight="1" x14ac:dyDescent="0.4"/>
    <row r="580" ht="18.75" customHeight="1" x14ac:dyDescent="0.4"/>
    <row r="581" ht="18.75" customHeight="1" x14ac:dyDescent="0.4"/>
    <row r="582" ht="18.75" customHeight="1" x14ac:dyDescent="0.4"/>
    <row r="583" ht="18.75" customHeight="1" x14ac:dyDescent="0.4"/>
    <row r="584" ht="18.75" customHeight="1" x14ac:dyDescent="0.4"/>
    <row r="585" ht="18.75" customHeight="1" x14ac:dyDescent="0.4"/>
    <row r="586" ht="18.75" customHeight="1" x14ac:dyDescent="0.4"/>
    <row r="587" ht="18.75" customHeight="1" x14ac:dyDescent="0.4"/>
    <row r="588" ht="18.75" customHeight="1" x14ac:dyDescent="0.4"/>
    <row r="589" ht="18.75" customHeight="1" x14ac:dyDescent="0.4"/>
    <row r="590" ht="18.75" customHeight="1" x14ac:dyDescent="0.4"/>
    <row r="591" ht="18.75" customHeight="1" x14ac:dyDescent="0.4"/>
    <row r="592" ht="18.75" customHeight="1" x14ac:dyDescent="0.4"/>
    <row r="593" ht="18.75" customHeight="1" x14ac:dyDescent="0.4"/>
    <row r="594" ht="18.75" customHeight="1" x14ac:dyDescent="0.4"/>
    <row r="595" ht="18.75" customHeight="1" x14ac:dyDescent="0.4"/>
    <row r="596" ht="18.75" customHeight="1" x14ac:dyDescent="0.4"/>
    <row r="597" ht="18.75" customHeight="1" x14ac:dyDescent="0.4"/>
    <row r="598" ht="18.75" customHeight="1" x14ac:dyDescent="0.4"/>
    <row r="599" ht="18.75" customHeight="1" x14ac:dyDescent="0.4"/>
    <row r="600" ht="18.75" customHeight="1" x14ac:dyDescent="0.4"/>
    <row r="601" ht="18.75" customHeight="1" x14ac:dyDescent="0.4"/>
    <row r="602" ht="18.75" customHeight="1" x14ac:dyDescent="0.4"/>
    <row r="603" ht="18.75" customHeight="1" x14ac:dyDescent="0.4"/>
    <row r="604" ht="18.75" customHeight="1" x14ac:dyDescent="0.4"/>
    <row r="605" ht="18.75" customHeight="1" x14ac:dyDescent="0.4"/>
    <row r="606" ht="18.75" customHeight="1" x14ac:dyDescent="0.4"/>
    <row r="607" ht="18.75" customHeight="1" x14ac:dyDescent="0.4"/>
    <row r="608" ht="18.75" customHeight="1" x14ac:dyDescent="0.4"/>
    <row r="609" ht="18.75" customHeight="1" x14ac:dyDescent="0.4"/>
    <row r="610" ht="18.75" customHeight="1" x14ac:dyDescent="0.4"/>
    <row r="611" ht="18.75" customHeight="1" x14ac:dyDescent="0.4"/>
    <row r="612" ht="18.75" customHeight="1" x14ac:dyDescent="0.4"/>
    <row r="613" ht="18.75" customHeight="1" x14ac:dyDescent="0.4"/>
    <row r="614" ht="18.75" customHeight="1" x14ac:dyDescent="0.4"/>
    <row r="615" ht="18.75" customHeight="1" x14ac:dyDescent="0.4"/>
    <row r="616" ht="18.75" customHeight="1" x14ac:dyDescent="0.4"/>
    <row r="617" ht="18.75" customHeight="1" x14ac:dyDescent="0.4"/>
    <row r="618" ht="18.75" customHeight="1" x14ac:dyDescent="0.4"/>
    <row r="619" ht="18.75" customHeight="1" x14ac:dyDescent="0.4"/>
    <row r="620" ht="18.75" customHeight="1" x14ac:dyDescent="0.4"/>
    <row r="621" ht="18.75" customHeight="1" x14ac:dyDescent="0.4"/>
    <row r="622" ht="18.75" customHeight="1" x14ac:dyDescent="0.4"/>
    <row r="623" ht="18.75" customHeight="1" x14ac:dyDescent="0.4"/>
    <row r="624" ht="18.75" customHeight="1" x14ac:dyDescent="0.4"/>
    <row r="625" ht="18.75" customHeight="1" x14ac:dyDescent="0.4"/>
    <row r="626" ht="18.75" customHeight="1" x14ac:dyDescent="0.4"/>
    <row r="627" ht="18.75" customHeight="1" x14ac:dyDescent="0.4"/>
    <row r="628" ht="18.75" customHeight="1" x14ac:dyDescent="0.4"/>
    <row r="629" ht="18.75" customHeight="1" x14ac:dyDescent="0.4"/>
    <row r="630" ht="18.75" customHeight="1" x14ac:dyDescent="0.4"/>
    <row r="631" ht="18.75" customHeight="1" x14ac:dyDescent="0.4"/>
    <row r="632" ht="18.75" customHeight="1" x14ac:dyDescent="0.4"/>
    <row r="633" ht="18.75" customHeight="1" x14ac:dyDescent="0.4"/>
    <row r="634" ht="18.75" customHeight="1" x14ac:dyDescent="0.4"/>
    <row r="635" ht="18.75" customHeight="1" x14ac:dyDescent="0.4"/>
    <row r="636" ht="18.75" customHeight="1" x14ac:dyDescent="0.4"/>
    <row r="637" ht="18.75" customHeight="1" x14ac:dyDescent="0.4"/>
    <row r="638" ht="18.75" customHeight="1" x14ac:dyDescent="0.4"/>
    <row r="639" ht="18.75" customHeight="1" x14ac:dyDescent="0.4"/>
    <row r="640" ht="18.75" customHeight="1" x14ac:dyDescent="0.4"/>
    <row r="641" ht="18.75" customHeight="1" x14ac:dyDescent="0.4"/>
    <row r="642" ht="18.75" customHeight="1" x14ac:dyDescent="0.4"/>
    <row r="643" ht="18.75" customHeight="1" x14ac:dyDescent="0.4"/>
    <row r="644" ht="18.75" customHeight="1" x14ac:dyDescent="0.4"/>
    <row r="645" ht="18.75" customHeight="1" x14ac:dyDescent="0.4"/>
    <row r="646" ht="18.75" customHeight="1" x14ac:dyDescent="0.4"/>
    <row r="647" ht="18.75" customHeight="1" x14ac:dyDescent="0.4"/>
    <row r="648" ht="18.75" customHeight="1" x14ac:dyDescent="0.4"/>
    <row r="649" ht="18.75" customHeight="1" x14ac:dyDescent="0.4"/>
    <row r="650" ht="18.75" customHeight="1" x14ac:dyDescent="0.4"/>
    <row r="651" ht="18.75" customHeight="1" x14ac:dyDescent="0.4"/>
    <row r="652" ht="18.75" customHeight="1" x14ac:dyDescent="0.4"/>
    <row r="653" ht="18.75" customHeight="1" x14ac:dyDescent="0.4"/>
    <row r="654" ht="18.75" customHeight="1" x14ac:dyDescent="0.4"/>
    <row r="655" ht="18.75" customHeight="1" x14ac:dyDescent="0.4"/>
    <row r="656" ht="18.75" customHeight="1" x14ac:dyDescent="0.4"/>
    <row r="657" ht="18.75" customHeight="1" x14ac:dyDescent="0.4"/>
    <row r="658" ht="18.75" customHeight="1" x14ac:dyDescent="0.4"/>
    <row r="659" ht="18.75" customHeight="1" x14ac:dyDescent="0.4"/>
    <row r="660" ht="18.75" customHeight="1" x14ac:dyDescent="0.4"/>
    <row r="661" ht="18.75" customHeight="1" x14ac:dyDescent="0.4"/>
    <row r="662" ht="18.75" customHeight="1" x14ac:dyDescent="0.4"/>
    <row r="663" ht="18.75" customHeight="1" x14ac:dyDescent="0.4"/>
    <row r="664" ht="18.75" customHeight="1" x14ac:dyDescent="0.4"/>
    <row r="665" ht="18.75" customHeight="1" x14ac:dyDescent="0.4"/>
    <row r="666" ht="18.75" customHeight="1" x14ac:dyDescent="0.4"/>
    <row r="667" ht="18.75" customHeight="1" x14ac:dyDescent="0.4"/>
    <row r="668" ht="18.75" customHeight="1" x14ac:dyDescent="0.4"/>
    <row r="669" ht="18.75" customHeight="1" x14ac:dyDescent="0.4"/>
    <row r="670" ht="18.75" customHeight="1" x14ac:dyDescent="0.4"/>
    <row r="671" ht="18.75" customHeight="1" x14ac:dyDescent="0.4"/>
    <row r="672" ht="18.75" customHeight="1" x14ac:dyDescent="0.4"/>
    <row r="673" ht="18.75" customHeight="1" x14ac:dyDescent="0.4"/>
    <row r="674" ht="18.75" customHeight="1" x14ac:dyDescent="0.4"/>
    <row r="675" ht="18.75" customHeight="1" x14ac:dyDescent="0.4"/>
    <row r="676" ht="18.75" customHeight="1" x14ac:dyDescent="0.4"/>
    <row r="677" ht="18.75" customHeight="1" x14ac:dyDescent="0.4"/>
    <row r="678" ht="18.75" customHeight="1" x14ac:dyDescent="0.4"/>
    <row r="679" ht="18.75" customHeight="1" x14ac:dyDescent="0.4"/>
    <row r="680" ht="18.75" customHeight="1" x14ac:dyDescent="0.4"/>
    <row r="681" ht="18.75" customHeight="1" x14ac:dyDescent="0.4"/>
    <row r="682" ht="18.75" customHeight="1" x14ac:dyDescent="0.4"/>
    <row r="683" ht="18.75" customHeight="1" x14ac:dyDescent="0.4"/>
    <row r="684" ht="18.75" customHeight="1" x14ac:dyDescent="0.4"/>
    <row r="685" ht="18.75" customHeight="1" x14ac:dyDescent="0.4"/>
    <row r="686" ht="18.75" customHeight="1" x14ac:dyDescent="0.4"/>
    <row r="687" ht="18.75" customHeight="1" x14ac:dyDescent="0.4"/>
    <row r="688" ht="18.75" customHeight="1" x14ac:dyDescent="0.4"/>
    <row r="689" ht="18.75" customHeight="1" x14ac:dyDescent="0.4"/>
    <row r="690" ht="18.75" customHeight="1" x14ac:dyDescent="0.4"/>
    <row r="691" ht="18.75" customHeight="1" x14ac:dyDescent="0.4"/>
    <row r="692" ht="18.75" customHeight="1" x14ac:dyDescent="0.4"/>
    <row r="693" ht="18.75" customHeight="1" x14ac:dyDescent="0.4"/>
    <row r="694" ht="18.75" customHeight="1" x14ac:dyDescent="0.4"/>
    <row r="695" ht="18.75" customHeight="1" x14ac:dyDescent="0.4"/>
    <row r="696" ht="18.75" customHeight="1" x14ac:dyDescent="0.4"/>
    <row r="697" ht="18.75" customHeight="1" x14ac:dyDescent="0.4"/>
    <row r="698" ht="18.75" customHeight="1" x14ac:dyDescent="0.4"/>
    <row r="699" ht="18.75" customHeight="1" x14ac:dyDescent="0.4"/>
    <row r="700" ht="18.75" customHeight="1" x14ac:dyDescent="0.4"/>
    <row r="701" ht="18.75" customHeight="1" x14ac:dyDescent="0.4"/>
    <row r="702" ht="18.75" customHeight="1" x14ac:dyDescent="0.4"/>
    <row r="703" ht="18.75" customHeight="1" x14ac:dyDescent="0.4"/>
    <row r="704" ht="18.75" customHeight="1" x14ac:dyDescent="0.4"/>
    <row r="705" ht="18.75" customHeight="1" x14ac:dyDescent="0.4"/>
    <row r="706" ht="18.75" customHeight="1" x14ac:dyDescent="0.4"/>
    <row r="707" ht="18.75" customHeight="1" x14ac:dyDescent="0.4"/>
    <row r="708" ht="18.75" customHeight="1" x14ac:dyDescent="0.4"/>
    <row r="709" ht="18.75" customHeight="1" x14ac:dyDescent="0.4"/>
    <row r="710" ht="18.75" customHeight="1" x14ac:dyDescent="0.4"/>
    <row r="711" ht="18.75" customHeight="1" x14ac:dyDescent="0.4"/>
    <row r="712" ht="18.75" customHeight="1" x14ac:dyDescent="0.4"/>
    <row r="713" ht="18.75" customHeight="1" x14ac:dyDescent="0.4"/>
    <row r="714" ht="18.75" customHeight="1" x14ac:dyDescent="0.4"/>
    <row r="715" ht="18.75" customHeight="1" x14ac:dyDescent="0.4"/>
    <row r="716" ht="18.75" customHeight="1" x14ac:dyDescent="0.4"/>
    <row r="717" ht="18.75" customHeight="1" x14ac:dyDescent="0.4"/>
    <row r="718" ht="18.75" customHeight="1" x14ac:dyDescent="0.4"/>
    <row r="719" ht="18.75" customHeight="1" x14ac:dyDescent="0.4"/>
    <row r="720" ht="18.75" customHeight="1" x14ac:dyDescent="0.4"/>
    <row r="721" ht="18.75" customHeight="1" x14ac:dyDescent="0.4"/>
    <row r="722" ht="18.75" customHeight="1" x14ac:dyDescent="0.4"/>
    <row r="723" ht="18.75" customHeight="1" x14ac:dyDescent="0.4"/>
    <row r="724" ht="18.75" customHeight="1" x14ac:dyDescent="0.4"/>
    <row r="725" ht="18.75" customHeight="1" x14ac:dyDescent="0.4"/>
    <row r="726" ht="18.75" customHeight="1" x14ac:dyDescent="0.4"/>
    <row r="727" ht="18.75" customHeight="1" x14ac:dyDescent="0.4"/>
    <row r="728" ht="18.75" customHeight="1" x14ac:dyDescent="0.4"/>
    <row r="729" ht="18.75" customHeight="1" x14ac:dyDescent="0.4"/>
    <row r="730" ht="18.75" customHeight="1" x14ac:dyDescent="0.4"/>
    <row r="731" ht="18.75" customHeight="1" x14ac:dyDescent="0.4"/>
    <row r="732" ht="18.75" customHeight="1" x14ac:dyDescent="0.4"/>
    <row r="733" ht="18.75" customHeight="1" x14ac:dyDescent="0.4"/>
    <row r="734" ht="18.75" customHeight="1" x14ac:dyDescent="0.4"/>
    <row r="735" ht="18.75" customHeight="1" x14ac:dyDescent="0.4"/>
    <row r="736" ht="18.75" customHeight="1" x14ac:dyDescent="0.4"/>
    <row r="737" ht="18.75" customHeight="1" x14ac:dyDescent="0.4"/>
    <row r="738" ht="18.75" customHeight="1" x14ac:dyDescent="0.4"/>
    <row r="739" ht="18.75" customHeight="1" x14ac:dyDescent="0.4"/>
    <row r="740" ht="18.75" customHeight="1" x14ac:dyDescent="0.4"/>
    <row r="741" ht="18.75" customHeight="1" x14ac:dyDescent="0.4"/>
    <row r="742" ht="18.75" customHeight="1" x14ac:dyDescent="0.4"/>
    <row r="743" ht="18.75" customHeight="1" x14ac:dyDescent="0.4"/>
    <row r="744" ht="18.75" customHeight="1" x14ac:dyDescent="0.4"/>
    <row r="745" ht="18.75" customHeight="1" x14ac:dyDescent="0.4"/>
    <row r="746" ht="18.75" customHeight="1" x14ac:dyDescent="0.4"/>
    <row r="747" ht="18.75" customHeight="1" x14ac:dyDescent="0.4"/>
    <row r="748" ht="18.75" customHeight="1" x14ac:dyDescent="0.4"/>
    <row r="749" ht="18.75" customHeight="1" x14ac:dyDescent="0.4"/>
    <row r="750" ht="18.75" customHeight="1" x14ac:dyDescent="0.4"/>
    <row r="751" ht="18.75" customHeight="1" x14ac:dyDescent="0.4"/>
    <row r="752" ht="18.75" customHeight="1" x14ac:dyDescent="0.4"/>
    <row r="753" ht="18.75" customHeight="1" x14ac:dyDescent="0.4"/>
    <row r="754" ht="18.75" customHeight="1" x14ac:dyDescent="0.4"/>
    <row r="755" ht="18.75" customHeight="1" x14ac:dyDescent="0.4"/>
    <row r="756" ht="18.75" customHeight="1" x14ac:dyDescent="0.4"/>
    <row r="757" ht="18.75" customHeight="1" x14ac:dyDescent="0.4"/>
    <row r="758" ht="18.75" customHeight="1" x14ac:dyDescent="0.4"/>
    <row r="759" ht="18.75" customHeight="1" x14ac:dyDescent="0.4"/>
    <row r="760" ht="18.75" customHeight="1" x14ac:dyDescent="0.4"/>
    <row r="761" ht="18.75" customHeight="1" x14ac:dyDescent="0.4"/>
    <row r="762" ht="18.75" customHeight="1" x14ac:dyDescent="0.4"/>
    <row r="763" ht="18.75" customHeight="1" x14ac:dyDescent="0.4"/>
    <row r="764" ht="18.75" customHeight="1" x14ac:dyDescent="0.4"/>
    <row r="765" ht="18.75" customHeight="1" x14ac:dyDescent="0.4"/>
    <row r="766" ht="18.75" customHeight="1" x14ac:dyDescent="0.4"/>
    <row r="767" ht="18.75" customHeight="1" x14ac:dyDescent="0.4"/>
    <row r="768" ht="18.75" customHeight="1" x14ac:dyDescent="0.4"/>
    <row r="769" ht="18.75" customHeight="1" x14ac:dyDescent="0.4"/>
    <row r="770" ht="18.75" customHeight="1" x14ac:dyDescent="0.4"/>
    <row r="771" ht="18.75" customHeight="1" x14ac:dyDescent="0.4"/>
    <row r="772" ht="18.75" customHeight="1" x14ac:dyDescent="0.4"/>
    <row r="773" ht="18.75" customHeight="1" x14ac:dyDescent="0.4"/>
    <row r="774" ht="18.75" customHeight="1" x14ac:dyDescent="0.4"/>
    <row r="775" ht="18.75" customHeight="1" x14ac:dyDescent="0.4"/>
    <row r="776" ht="18.75" customHeight="1" x14ac:dyDescent="0.4"/>
    <row r="777" ht="18.75" customHeight="1" x14ac:dyDescent="0.4"/>
    <row r="778" ht="18.75" customHeight="1" x14ac:dyDescent="0.4"/>
    <row r="779" ht="18.75" customHeight="1" x14ac:dyDescent="0.4"/>
    <row r="780" ht="18.75" customHeight="1" x14ac:dyDescent="0.4"/>
    <row r="781" ht="18.75" customHeight="1" x14ac:dyDescent="0.4"/>
    <row r="782" ht="18.75" customHeight="1" x14ac:dyDescent="0.4"/>
    <row r="783" ht="18.75" customHeight="1" x14ac:dyDescent="0.4"/>
    <row r="784" ht="18.75" customHeight="1" x14ac:dyDescent="0.4"/>
    <row r="785" ht="18.75" customHeight="1" x14ac:dyDescent="0.4"/>
    <row r="786" ht="18.75" customHeight="1" x14ac:dyDescent="0.4"/>
    <row r="787" ht="18.75" customHeight="1" x14ac:dyDescent="0.4"/>
    <row r="788" ht="18.75" customHeight="1" x14ac:dyDescent="0.4"/>
    <row r="789" ht="18.75" customHeight="1" x14ac:dyDescent="0.4"/>
    <row r="790" ht="18.75" customHeight="1" x14ac:dyDescent="0.4"/>
    <row r="791" ht="18.75" customHeight="1" x14ac:dyDescent="0.4"/>
    <row r="792" ht="18.75" customHeight="1" x14ac:dyDescent="0.4"/>
    <row r="793" ht="18.75" customHeight="1" x14ac:dyDescent="0.4"/>
    <row r="794" ht="18.75" customHeight="1" x14ac:dyDescent="0.4"/>
    <row r="795" ht="18.75" customHeight="1" x14ac:dyDescent="0.4"/>
    <row r="796" ht="18.75" customHeight="1" x14ac:dyDescent="0.4"/>
    <row r="797" ht="18.75" customHeight="1" x14ac:dyDescent="0.4"/>
    <row r="798" ht="18.75" customHeight="1" x14ac:dyDescent="0.4"/>
    <row r="799" ht="18.75" customHeight="1" x14ac:dyDescent="0.4"/>
    <row r="800" ht="18.75" customHeight="1" x14ac:dyDescent="0.4"/>
    <row r="801" ht="18.75" customHeight="1" x14ac:dyDescent="0.4"/>
    <row r="802" ht="18.75" customHeight="1" x14ac:dyDescent="0.4"/>
    <row r="803" ht="18.75" customHeight="1" x14ac:dyDescent="0.4"/>
    <row r="804" ht="18.75" customHeight="1" x14ac:dyDescent="0.4"/>
    <row r="805" ht="18.75" customHeight="1" x14ac:dyDescent="0.4"/>
    <row r="806" ht="18.75" customHeight="1" x14ac:dyDescent="0.4"/>
    <row r="807" ht="18.75" customHeight="1" x14ac:dyDescent="0.4"/>
    <row r="808" ht="18.75" customHeight="1" x14ac:dyDescent="0.4"/>
    <row r="809" ht="18.75" customHeight="1" x14ac:dyDescent="0.4"/>
    <row r="810" ht="18.75" customHeight="1" x14ac:dyDescent="0.4"/>
    <row r="811" ht="18.75" customHeight="1" x14ac:dyDescent="0.4"/>
    <row r="812" ht="18.75" customHeight="1" x14ac:dyDescent="0.4"/>
    <row r="813" ht="18.75" customHeight="1" x14ac:dyDescent="0.4"/>
    <row r="814" ht="18.75" customHeight="1" x14ac:dyDescent="0.4"/>
    <row r="815" ht="18.75" customHeight="1" x14ac:dyDescent="0.4"/>
    <row r="816" ht="18.75" customHeight="1" x14ac:dyDescent="0.4"/>
    <row r="817" ht="18.75" customHeight="1" x14ac:dyDescent="0.4"/>
    <row r="818" ht="18.75" customHeight="1" x14ac:dyDescent="0.4"/>
    <row r="819" ht="18.75" customHeight="1" x14ac:dyDescent="0.4"/>
    <row r="820" ht="18.75" customHeight="1" x14ac:dyDescent="0.4"/>
    <row r="821" ht="18.75" customHeight="1" x14ac:dyDescent="0.4"/>
    <row r="822" ht="18.75" customHeight="1" x14ac:dyDescent="0.4"/>
    <row r="823" ht="18.75" customHeight="1" x14ac:dyDescent="0.4"/>
    <row r="824" ht="18.75" customHeight="1" x14ac:dyDescent="0.4"/>
    <row r="825" ht="18.75" customHeight="1" x14ac:dyDescent="0.4"/>
    <row r="826" ht="18.75" customHeight="1" x14ac:dyDescent="0.4"/>
    <row r="827" ht="18.75" customHeight="1" x14ac:dyDescent="0.4"/>
    <row r="828" ht="18.75" customHeight="1" x14ac:dyDescent="0.4"/>
    <row r="829" ht="18.75" customHeight="1" x14ac:dyDescent="0.4"/>
    <row r="830" ht="18.75" customHeight="1" x14ac:dyDescent="0.4"/>
    <row r="831" ht="18.75" customHeight="1" x14ac:dyDescent="0.4"/>
    <row r="832" ht="18.75" customHeight="1" x14ac:dyDescent="0.4"/>
    <row r="833" ht="18.75" customHeight="1" x14ac:dyDescent="0.4"/>
    <row r="834" ht="18.75" customHeight="1" x14ac:dyDescent="0.4"/>
    <row r="835" ht="18.75" customHeight="1" x14ac:dyDescent="0.4"/>
    <row r="836" ht="18.75" customHeight="1" x14ac:dyDescent="0.4"/>
    <row r="837" ht="18.75" customHeight="1" x14ac:dyDescent="0.4"/>
    <row r="838" ht="18.75" customHeight="1" x14ac:dyDescent="0.4"/>
    <row r="839" ht="18.75" customHeight="1" x14ac:dyDescent="0.4"/>
    <row r="840" ht="18.75" customHeight="1" x14ac:dyDescent="0.4"/>
    <row r="841" ht="18.75" customHeight="1" x14ac:dyDescent="0.4"/>
    <row r="842" ht="18.75" customHeight="1" x14ac:dyDescent="0.4"/>
    <row r="843" ht="18.75" customHeight="1" x14ac:dyDescent="0.4"/>
    <row r="844" ht="18.75" customHeight="1" x14ac:dyDescent="0.4"/>
    <row r="845" ht="18.75" customHeight="1" x14ac:dyDescent="0.4"/>
    <row r="846" ht="18.75" customHeight="1" x14ac:dyDescent="0.4"/>
    <row r="847" ht="18.75" customHeight="1" x14ac:dyDescent="0.4"/>
    <row r="848" ht="18.75" customHeight="1" x14ac:dyDescent="0.4"/>
    <row r="849" ht="18.75" customHeight="1" x14ac:dyDescent="0.4"/>
    <row r="850" ht="18.75" customHeight="1" x14ac:dyDescent="0.4"/>
    <row r="851" ht="18.75" customHeight="1" x14ac:dyDescent="0.4"/>
    <row r="852" ht="18.75" customHeight="1" x14ac:dyDescent="0.4"/>
    <row r="853" ht="18.75" customHeight="1" x14ac:dyDescent="0.4"/>
    <row r="854" ht="18.75" customHeight="1" x14ac:dyDescent="0.4"/>
    <row r="855" ht="18.75" customHeight="1" x14ac:dyDescent="0.4"/>
    <row r="856" ht="18.75" customHeight="1" x14ac:dyDescent="0.4"/>
    <row r="857" ht="18.75" customHeight="1" x14ac:dyDescent="0.4"/>
    <row r="858" ht="18.75" customHeight="1" x14ac:dyDescent="0.4"/>
    <row r="859" ht="18.75" customHeight="1" x14ac:dyDescent="0.4"/>
    <row r="860" ht="18.75" customHeight="1" x14ac:dyDescent="0.4"/>
    <row r="861" ht="18.75" customHeight="1" x14ac:dyDescent="0.4"/>
    <row r="862" ht="18.75" customHeight="1" x14ac:dyDescent="0.4"/>
    <row r="863" ht="18.75" customHeight="1" x14ac:dyDescent="0.4"/>
    <row r="864" ht="18.75" customHeight="1" x14ac:dyDescent="0.4"/>
    <row r="865" ht="18.75" customHeight="1" x14ac:dyDescent="0.4"/>
    <row r="866" ht="18.75" customHeight="1" x14ac:dyDescent="0.4"/>
    <row r="867" ht="18.75" customHeight="1" x14ac:dyDescent="0.4"/>
    <row r="868" ht="18.75" customHeight="1" x14ac:dyDescent="0.4"/>
    <row r="869" ht="18.75" customHeight="1" x14ac:dyDescent="0.4"/>
    <row r="870" ht="18.75" customHeight="1" x14ac:dyDescent="0.4"/>
    <row r="871" ht="18.75" customHeight="1" x14ac:dyDescent="0.4"/>
    <row r="872" ht="18.75" customHeight="1" x14ac:dyDescent="0.4"/>
    <row r="873" ht="18.75" customHeight="1" x14ac:dyDescent="0.4"/>
    <row r="874" ht="18.75" customHeight="1" x14ac:dyDescent="0.4"/>
    <row r="875" ht="18.75" customHeight="1" x14ac:dyDescent="0.4"/>
    <row r="876" ht="18.75" customHeight="1" x14ac:dyDescent="0.4"/>
    <row r="877" ht="18.75" customHeight="1" x14ac:dyDescent="0.4"/>
    <row r="878" ht="18.75" customHeight="1" x14ac:dyDescent="0.4"/>
    <row r="879" ht="18.75" customHeight="1" x14ac:dyDescent="0.4"/>
    <row r="880" ht="18.75" customHeight="1" x14ac:dyDescent="0.4"/>
    <row r="881" ht="18.75" customHeight="1" x14ac:dyDescent="0.4"/>
    <row r="882" ht="18.75" customHeight="1" x14ac:dyDescent="0.4"/>
    <row r="883" ht="18.75" customHeight="1" x14ac:dyDescent="0.4"/>
    <row r="884" ht="18.75" customHeight="1" x14ac:dyDescent="0.4"/>
    <row r="885" ht="18.75" customHeight="1" x14ac:dyDescent="0.4"/>
    <row r="886" ht="18.75" customHeight="1" x14ac:dyDescent="0.4"/>
    <row r="887" ht="18.75" customHeight="1" x14ac:dyDescent="0.4"/>
    <row r="888" ht="18.75" customHeight="1" x14ac:dyDescent="0.4"/>
    <row r="889" ht="18.75" customHeight="1" x14ac:dyDescent="0.4"/>
    <row r="890" ht="18.75" customHeight="1" x14ac:dyDescent="0.4"/>
    <row r="891" ht="18.75" customHeight="1" x14ac:dyDescent="0.4"/>
    <row r="892" ht="18.75" customHeight="1" x14ac:dyDescent="0.4"/>
    <row r="893" ht="18.75" customHeight="1" x14ac:dyDescent="0.4"/>
    <row r="894" ht="18.75" customHeight="1" x14ac:dyDescent="0.4"/>
    <row r="895" ht="18.75" customHeight="1" x14ac:dyDescent="0.4"/>
    <row r="896" ht="18.75" customHeight="1" x14ac:dyDescent="0.4"/>
    <row r="897" ht="18.75" customHeight="1" x14ac:dyDescent="0.4"/>
    <row r="898" ht="18.75" customHeight="1" x14ac:dyDescent="0.4"/>
    <row r="899" ht="18.75" customHeight="1" x14ac:dyDescent="0.4"/>
    <row r="900" ht="18.75" customHeight="1" x14ac:dyDescent="0.4"/>
    <row r="901" ht="18.75" customHeight="1" x14ac:dyDescent="0.4"/>
    <row r="902" ht="18.75" customHeight="1" x14ac:dyDescent="0.4"/>
    <row r="903" ht="18.75" customHeight="1" x14ac:dyDescent="0.4"/>
    <row r="904" ht="18.75" customHeight="1" x14ac:dyDescent="0.4"/>
    <row r="905" ht="18.75" customHeight="1" x14ac:dyDescent="0.4"/>
    <row r="906" ht="18.75" customHeight="1" x14ac:dyDescent="0.4"/>
    <row r="907" ht="18.75" customHeight="1" x14ac:dyDescent="0.4"/>
    <row r="908" ht="18.75" customHeight="1" x14ac:dyDescent="0.4"/>
    <row r="909" ht="18.75" customHeight="1" x14ac:dyDescent="0.4"/>
    <row r="910" ht="18.75" customHeight="1" x14ac:dyDescent="0.4"/>
    <row r="911" ht="18.75" customHeight="1" x14ac:dyDescent="0.4"/>
    <row r="912" ht="18.75" customHeight="1" x14ac:dyDescent="0.4"/>
    <row r="913" ht="18.75" customHeight="1" x14ac:dyDescent="0.4"/>
    <row r="914" ht="18.75" customHeight="1" x14ac:dyDescent="0.4"/>
    <row r="915" ht="18.75" customHeight="1" x14ac:dyDescent="0.4"/>
    <row r="916" ht="18.75" customHeight="1" x14ac:dyDescent="0.4"/>
    <row r="917" ht="18.75" customHeight="1" x14ac:dyDescent="0.4"/>
    <row r="918" ht="18.75" customHeight="1" x14ac:dyDescent="0.4"/>
    <row r="919" ht="18.75" customHeight="1" x14ac:dyDescent="0.4"/>
    <row r="920" ht="18.75" customHeight="1" x14ac:dyDescent="0.4"/>
    <row r="921" ht="18.75" customHeight="1" x14ac:dyDescent="0.4"/>
    <row r="922" ht="18.75" customHeight="1" x14ac:dyDescent="0.4"/>
    <row r="923" ht="18.75" customHeight="1" x14ac:dyDescent="0.4"/>
    <row r="924" ht="18.75" customHeight="1" x14ac:dyDescent="0.4"/>
    <row r="925" ht="18.75" customHeight="1" x14ac:dyDescent="0.4"/>
    <row r="926" ht="18.75" customHeight="1" x14ac:dyDescent="0.4"/>
    <row r="927" ht="18.75" customHeight="1" x14ac:dyDescent="0.4"/>
    <row r="928" ht="18.75" customHeight="1" x14ac:dyDescent="0.4"/>
    <row r="929" ht="18.75" customHeight="1" x14ac:dyDescent="0.4"/>
    <row r="930" ht="18.75" customHeight="1" x14ac:dyDescent="0.4"/>
    <row r="931" ht="18.75" customHeight="1" x14ac:dyDescent="0.4"/>
    <row r="932" ht="18.75" customHeight="1" x14ac:dyDescent="0.4"/>
    <row r="933" ht="18.75" customHeight="1" x14ac:dyDescent="0.4"/>
    <row r="934" ht="18.75" customHeight="1" x14ac:dyDescent="0.4"/>
    <row r="935" ht="18.75" customHeight="1" x14ac:dyDescent="0.4"/>
    <row r="936" ht="18.75" customHeight="1" x14ac:dyDescent="0.4"/>
    <row r="937" ht="18.75" customHeight="1" x14ac:dyDescent="0.4"/>
    <row r="938" ht="18.75" customHeight="1" x14ac:dyDescent="0.4"/>
    <row r="939" ht="18.75" customHeight="1" x14ac:dyDescent="0.4"/>
    <row r="940" ht="18.75" customHeight="1" x14ac:dyDescent="0.4"/>
    <row r="941" ht="18.75" customHeight="1" x14ac:dyDescent="0.4"/>
    <row r="942" ht="18.75" customHeight="1" x14ac:dyDescent="0.4"/>
    <row r="943" ht="18.75" customHeight="1" x14ac:dyDescent="0.4"/>
    <row r="944" ht="18.75" customHeight="1" x14ac:dyDescent="0.4"/>
    <row r="945" ht="18.75" customHeight="1" x14ac:dyDescent="0.4"/>
    <row r="946" ht="18.75" customHeight="1" x14ac:dyDescent="0.4"/>
    <row r="947" ht="18.75" customHeight="1" x14ac:dyDescent="0.4"/>
    <row r="948" ht="18.75" customHeight="1" x14ac:dyDescent="0.4"/>
    <row r="949" ht="18.75" customHeight="1" x14ac:dyDescent="0.4"/>
    <row r="950" ht="18.75" customHeight="1" x14ac:dyDescent="0.4"/>
    <row r="951" ht="18.75" customHeight="1" x14ac:dyDescent="0.4"/>
    <row r="952" ht="18.75" customHeight="1" x14ac:dyDescent="0.4"/>
    <row r="953" ht="18.75" customHeight="1" x14ac:dyDescent="0.4"/>
    <row r="954" ht="18.75" customHeight="1" x14ac:dyDescent="0.4"/>
    <row r="955" ht="18.75" customHeight="1" x14ac:dyDescent="0.4"/>
    <row r="956" ht="18.75" customHeight="1" x14ac:dyDescent="0.4"/>
    <row r="957" ht="18.75" customHeight="1" x14ac:dyDescent="0.4"/>
    <row r="958" ht="18.75" customHeight="1" x14ac:dyDescent="0.4"/>
    <row r="959" ht="18.75" customHeight="1" x14ac:dyDescent="0.4"/>
    <row r="960" ht="18.75" customHeight="1" x14ac:dyDescent="0.4"/>
    <row r="961" ht="18.75" customHeight="1" x14ac:dyDescent="0.4"/>
    <row r="962" ht="18.75" customHeight="1" x14ac:dyDescent="0.4"/>
    <row r="963" ht="18.75" customHeight="1" x14ac:dyDescent="0.4"/>
    <row r="964" ht="18.75" customHeight="1" x14ac:dyDescent="0.4"/>
    <row r="965" ht="18.75" customHeight="1" x14ac:dyDescent="0.4"/>
    <row r="966" ht="18.75" customHeight="1" x14ac:dyDescent="0.4"/>
    <row r="967" ht="18.75" customHeight="1" x14ac:dyDescent="0.4"/>
    <row r="968" ht="18.75" customHeight="1" x14ac:dyDescent="0.4"/>
    <row r="969" ht="18.75" customHeight="1" x14ac:dyDescent="0.4"/>
    <row r="970" ht="18.75" customHeight="1" x14ac:dyDescent="0.4"/>
    <row r="971" ht="18.75" customHeight="1" x14ac:dyDescent="0.4"/>
    <row r="972" ht="18.75" customHeight="1" x14ac:dyDescent="0.4"/>
    <row r="973" ht="18.75" customHeight="1" x14ac:dyDescent="0.4"/>
    <row r="974" ht="18.75" customHeight="1" x14ac:dyDescent="0.4"/>
    <row r="975" ht="18.75" customHeight="1" x14ac:dyDescent="0.4"/>
    <row r="976" ht="18.75" customHeight="1" x14ac:dyDescent="0.4"/>
    <row r="977" ht="18.75" customHeight="1" x14ac:dyDescent="0.4"/>
    <row r="978" ht="18.75" customHeight="1" x14ac:dyDescent="0.4"/>
    <row r="979" ht="18.75" customHeight="1" x14ac:dyDescent="0.4"/>
    <row r="980" ht="18.75" customHeight="1" x14ac:dyDescent="0.4"/>
    <row r="981" ht="18.75" customHeight="1" x14ac:dyDescent="0.4"/>
    <row r="982" ht="18.75" customHeight="1" x14ac:dyDescent="0.4"/>
    <row r="983" ht="18.75" customHeight="1" x14ac:dyDescent="0.4"/>
    <row r="984" ht="18.75" customHeight="1" x14ac:dyDescent="0.4"/>
    <row r="985" ht="18.75" customHeight="1" x14ac:dyDescent="0.4"/>
    <row r="986" ht="18.75" customHeight="1" x14ac:dyDescent="0.4"/>
    <row r="987" ht="18.75" customHeight="1" x14ac:dyDescent="0.4"/>
    <row r="988" ht="18.75" customHeight="1" x14ac:dyDescent="0.4"/>
    <row r="989" ht="18.75" customHeight="1" x14ac:dyDescent="0.4"/>
    <row r="990" ht="18.75" customHeight="1" x14ac:dyDescent="0.4"/>
    <row r="991" ht="18.75" customHeight="1" x14ac:dyDescent="0.4"/>
    <row r="992" ht="18.75" customHeight="1" x14ac:dyDescent="0.4"/>
    <row r="993" ht="18.75" customHeight="1" x14ac:dyDescent="0.4"/>
    <row r="994" ht="18.75" customHeight="1" x14ac:dyDescent="0.4"/>
    <row r="995" ht="18.75" customHeight="1" x14ac:dyDescent="0.4"/>
    <row r="996" ht="18.75" customHeight="1" x14ac:dyDescent="0.4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95"/>
  <sheetViews>
    <sheetView showGridLines="0" workbookViewId="0">
      <selection activeCell="F9" sqref="F9"/>
    </sheetView>
  </sheetViews>
  <sheetFormatPr defaultColWidth="12.609375" defaultRowHeight="15.75" customHeight="1" x14ac:dyDescent="0.4"/>
  <cols>
    <col min="1" max="1" width="4.27734375" customWidth="1"/>
    <col min="2" max="3" width="3.27734375" customWidth="1"/>
    <col min="4" max="4" width="26" customWidth="1"/>
    <col min="6" max="6" width="104.609375" customWidth="1"/>
    <col min="7" max="7" width="40.27734375" customWidth="1"/>
  </cols>
  <sheetData>
    <row r="1" spans="1:6" ht="14.1" x14ac:dyDescent="0.5">
      <c r="A1" s="41" t="s">
        <v>62</v>
      </c>
      <c r="B1" s="9"/>
      <c r="C1" s="9"/>
      <c r="D1" s="9"/>
      <c r="E1" s="42"/>
      <c r="F1" s="9"/>
    </row>
    <row r="2" spans="1:6" ht="14.1" x14ac:dyDescent="0.5">
      <c r="A2" s="43"/>
      <c r="B2" s="2"/>
      <c r="C2" s="2"/>
      <c r="E2" s="44"/>
      <c r="F2" s="2"/>
    </row>
    <row r="3" spans="1:6" ht="14.1" x14ac:dyDescent="0.5">
      <c r="A3" s="43"/>
      <c r="B3" s="2"/>
      <c r="C3" s="2"/>
      <c r="E3" s="44"/>
    </row>
    <row r="4" spans="1:6" ht="14.1" x14ac:dyDescent="0.5">
      <c r="A4" s="43"/>
      <c r="B4" s="2"/>
      <c r="C4" s="2"/>
      <c r="E4" s="44"/>
      <c r="F4" s="2" t="s">
        <v>63</v>
      </c>
    </row>
    <row r="5" spans="1:6" ht="14.1" x14ac:dyDescent="0.5">
      <c r="A5" s="43"/>
      <c r="B5" s="2"/>
      <c r="C5" s="2"/>
      <c r="E5" s="44"/>
      <c r="F5" s="2" t="s">
        <v>64</v>
      </c>
    </row>
    <row r="6" spans="1:6" ht="14.1" x14ac:dyDescent="0.5">
      <c r="A6" s="43"/>
      <c r="B6" s="2"/>
      <c r="C6" s="2"/>
      <c r="E6" s="44"/>
      <c r="F6" s="2" t="s">
        <v>65</v>
      </c>
    </row>
    <row r="7" spans="1:6" ht="14.1" x14ac:dyDescent="0.5">
      <c r="A7" s="43"/>
      <c r="B7" s="2"/>
      <c r="C7" s="2"/>
      <c r="E7" s="44"/>
      <c r="F7" s="2" t="s">
        <v>66</v>
      </c>
    </row>
    <row r="8" spans="1:6" ht="14.1" x14ac:dyDescent="0.5">
      <c r="A8" s="43"/>
      <c r="B8" s="2"/>
      <c r="C8" s="2"/>
      <c r="E8" s="44"/>
    </row>
    <row r="9" spans="1:6" ht="14.1" x14ac:dyDescent="0.5">
      <c r="A9" s="43"/>
      <c r="B9" s="2"/>
      <c r="C9" s="2"/>
      <c r="E9" s="44"/>
      <c r="F9" s="2" t="s">
        <v>67</v>
      </c>
    </row>
    <row r="10" spans="1:6" ht="14.1" x14ac:dyDescent="0.5">
      <c r="A10" s="43"/>
      <c r="B10" s="2"/>
      <c r="C10" s="2"/>
      <c r="E10" s="44"/>
    </row>
    <row r="11" spans="1:6" ht="14.1" x14ac:dyDescent="0.5">
      <c r="A11" s="43"/>
      <c r="B11" s="2"/>
      <c r="C11" s="2"/>
      <c r="E11" s="44"/>
    </row>
    <row r="12" spans="1:6" ht="14.1" x14ac:dyDescent="0.5">
      <c r="A12" s="43"/>
      <c r="B12" s="2"/>
      <c r="C12" s="2"/>
      <c r="E12" s="44"/>
      <c r="F12" s="2"/>
    </row>
    <row r="13" spans="1:6" ht="14.1" x14ac:dyDescent="0.5">
      <c r="A13" s="43"/>
      <c r="B13" s="2"/>
      <c r="C13" s="2"/>
      <c r="E13" s="44"/>
    </row>
    <row r="14" spans="1:6" ht="14.1" x14ac:dyDescent="0.5">
      <c r="A14" s="43"/>
      <c r="B14" s="2"/>
      <c r="C14" s="2"/>
      <c r="E14" s="44"/>
      <c r="F14" s="2"/>
    </row>
    <row r="15" spans="1:6" ht="14.1" x14ac:dyDescent="0.5">
      <c r="A15" s="43"/>
      <c r="B15" s="2"/>
      <c r="C15" s="2" t="s">
        <v>68</v>
      </c>
      <c r="E15" s="44"/>
      <c r="F15" s="2"/>
    </row>
    <row r="16" spans="1:6" ht="14.1" x14ac:dyDescent="0.5">
      <c r="A16" s="43"/>
      <c r="B16" s="2"/>
      <c r="C16" s="2"/>
      <c r="E16" s="44"/>
      <c r="F16" s="2"/>
    </row>
    <row r="17" spans="1:6" ht="14.1" x14ac:dyDescent="0.5">
      <c r="A17" s="41" t="s">
        <v>69</v>
      </c>
      <c r="B17" s="9"/>
      <c r="C17" s="9"/>
      <c r="D17" s="9"/>
      <c r="E17" s="42"/>
      <c r="F17" s="9"/>
    </row>
    <row r="18" spans="1:6" ht="15.75" customHeight="1" x14ac:dyDescent="0.4">
      <c r="B18" s="2" t="s">
        <v>70</v>
      </c>
      <c r="E18" s="2"/>
      <c r="F18" s="2"/>
    </row>
    <row r="19" spans="1:6" ht="15.75" customHeight="1" x14ac:dyDescent="0.4">
      <c r="C19" s="2" t="s">
        <v>71</v>
      </c>
      <c r="E19" s="45">
        <v>64</v>
      </c>
      <c r="F19" s="2" t="s">
        <v>72</v>
      </c>
    </row>
    <row r="20" spans="1:6" ht="15.75" customHeight="1" x14ac:dyDescent="0.4">
      <c r="C20" s="2" t="s">
        <v>73</v>
      </c>
      <c r="E20" s="46">
        <f>E19*2</f>
        <v>128</v>
      </c>
      <c r="F20" s="2" t="s">
        <v>74</v>
      </c>
    </row>
    <row r="21" spans="1:6" ht="15.75" customHeight="1" x14ac:dyDescent="0.4">
      <c r="C21" s="2" t="s">
        <v>75</v>
      </c>
      <c r="E21" s="47">
        <v>768</v>
      </c>
      <c r="F21" s="2"/>
    </row>
    <row r="22" spans="1:6" ht="15.75" customHeight="1" x14ac:dyDescent="0.4">
      <c r="C22" s="2" t="s">
        <v>76</v>
      </c>
      <c r="E22" s="4">
        <v>2</v>
      </c>
      <c r="F22" s="2" t="s">
        <v>77</v>
      </c>
    </row>
    <row r="24" spans="1:6" ht="12.3" x14ac:dyDescent="0.4">
      <c r="B24" s="3" t="s">
        <v>78</v>
      </c>
      <c r="C24" s="2"/>
    </row>
    <row r="25" spans="1:6" ht="15.75" customHeight="1" x14ac:dyDescent="0.4">
      <c r="B25" s="2"/>
      <c r="C25" s="2" t="s">
        <v>79</v>
      </c>
      <c r="F25" s="2" t="s">
        <v>80</v>
      </c>
    </row>
    <row r="26" spans="1:6" ht="15.75" customHeight="1" x14ac:dyDescent="0.4">
      <c r="C26" s="2"/>
      <c r="D26" s="2" t="s">
        <v>43</v>
      </c>
      <c r="E26" s="45">
        <v>12</v>
      </c>
      <c r="F26" s="48" t="s">
        <v>81</v>
      </c>
    </row>
    <row r="27" spans="1:6" ht="15.75" customHeight="1" x14ac:dyDescent="0.4">
      <c r="C27" s="2"/>
      <c r="D27" s="2" t="s">
        <v>45</v>
      </c>
      <c r="E27" s="47">
        <v>64</v>
      </c>
      <c r="F27" s="48"/>
    </row>
    <row r="28" spans="1:6" ht="15.75" customHeight="1" x14ac:dyDescent="0.4">
      <c r="C28" s="2" t="s">
        <v>82</v>
      </c>
      <c r="E28" s="5">
        <v>0.1</v>
      </c>
      <c r="F28" s="48" t="s">
        <v>83</v>
      </c>
    </row>
    <row r="29" spans="1:6" ht="15.75" customHeight="1" x14ac:dyDescent="0.4">
      <c r="C29" s="2" t="s">
        <v>84</v>
      </c>
      <c r="E29" s="49">
        <f>(E20-E26)*(1-E28)</f>
        <v>104.4</v>
      </c>
      <c r="F29" s="48" t="s">
        <v>81</v>
      </c>
    </row>
    <row r="31" spans="1:6" ht="15.75" customHeight="1" x14ac:dyDescent="0.4">
      <c r="B31" s="2" t="s">
        <v>85</v>
      </c>
      <c r="C31" s="2"/>
      <c r="E31" s="2"/>
      <c r="F31" s="2"/>
    </row>
    <row r="32" spans="1:6" ht="15.75" customHeight="1" x14ac:dyDescent="0.4">
      <c r="B32" s="2"/>
      <c r="C32" s="2" t="s">
        <v>86</v>
      </c>
      <c r="E32" s="5">
        <v>0.15</v>
      </c>
      <c r="F32" s="48" t="s">
        <v>87</v>
      </c>
    </row>
    <row r="33" spans="1:6" ht="15.75" customHeight="1" x14ac:dyDescent="0.4">
      <c r="B33" s="2"/>
      <c r="C33" s="2" t="s">
        <v>88</v>
      </c>
      <c r="E33" s="50">
        <f>E29*(1-E32)</f>
        <v>88.740000000000009</v>
      </c>
      <c r="F33" s="2" t="s">
        <v>81</v>
      </c>
    </row>
    <row r="34" spans="1:6" ht="15.75" customHeight="1" x14ac:dyDescent="0.4">
      <c r="C34" s="2" t="s">
        <v>89</v>
      </c>
      <c r="E34" s="51">
        <f>1-(E33/E20)</f>
        <v>0.30671874999999993</v>
      </c>
      <c r="F34" s="2" t="s">
        <v>90</v>
      </c>
    </row>
    <row r="35" spans="1:6" ht="15.75" customHeight="1" x14ac:dyDescent="0.4">
      <c r="B35" s="2"/>
    </row>
    <row r="36" spans="1:6" ht="12.3" x14ac:dyDescent="0.4">
      <c r="B36" s="2"/>
    </row>
    <row r="37" spans="1:6" ht="12.3" x14ac:dyDescent="0.4">
      <c r="B37" s="2" t="s">
        <v>91</v>
      </c>
    </row>
    <row r="38" spans="1:6" ht="12.3" x14ac:dyDescent="0.4">
      <c r="C38" s="2" t="s">
        <v>92</v>
      </c>
      <c r="E38" s="52">
        <f>E21*(1-E28)*(1-E32)-E27</f>
        <v>523.52</v>
      </c>
    </row>
    <row r="39" spans="1:6" ht="12.3" x14ac:dyDescent="0.4">
      <c r="C39" s="2" t="s">
        <v>93</v>
      </c>
      <c r="E39" s="52">
        <f>E38*2</f>
        <v>1047.04</v>
      </c>
      <c r="F39" s="2" t="s">
        <v>94</v>
      </c>
    </row>
    <row r="42" spans="1:6" ht="14.1" x14ac:dyDescent="0.5">
      <c r="A42" s="41" t="s">
        <v>62</v>
      </c>
      <c r="B42" s="9"/>
      <c r="C42" s="9"/>
      <c r="D42" s="9"/>
      <c r="E42" s="42"/>
      <c r="F42" s="9"/>
    </row>
    <row r="43" spans="1:6" ht="12.3" x14ac:dyDescent="0.4">
      <c r="A43" s="2"/>
      <c r="B43" s="2" t="s">
        <v>95</v>
      </c>
      <c r="C43" s="2"/>
    </row>
    <row r="44" spans="1:6" ht="12.3" x14ac:dyDescent="0.4">
      <c r="A44" s="2"/>
      <c r="B44" s="2"/>
      <c r="C44" s="2" t="s">
        <v>96</v>
      </c>
      <c r="E44" s="53">
        <f>'Public Cloud'!D11*E62</f>
        <v>10044.578333333335</v>
      </c>
      <c r="F44" s="2"/>
    </row>
    <row r="45" spans="1:6" ht="12.3" x14ac:dyDescent="0.4">
      <c r="A45" s="2"/>
      <c r="B45" s="2"/>
      <c r="C45" s="2" t="s">
        <v>44</v>
      </c>
      <c r="E45" s="46">
        <f>'Public Cloud'!D18</f>
        <v>4</v>
      </c>
      <c r="F45" s="2" t="s">
        <v>44</v>
      </c>
    </row>
    <row r="46" spans="1:6" ht="12.3" x14ac:dyDescent="0.4">
      <c r="A46" s="2"/>
      <c r="B46" s="2"/>
      <c r="C46" s="2" t="s">
        <v>97</v>
      </c>
      <c r="E46" s="52">
        <f>'Public Cloud'!D19</f>
        <v>16</v>
      </c>
    </row>
    <row r="47" spans="1:6" ht="12.3" x14ac:dyDescent="0.4">
      <c r="C47" s="2" t="s">
        <v>46</v>
      </c>
      <c r="E47" s="54">
        <f>'Public Cloud'!D20</f>
        <v>0.5</v>
      </c>
    </row>
    <row r="48" spans="1:6" ht="12.3" x14ac:dyDescent="0.4">
      <c r="A48" s="2"/>
      <c r="B48" s="2" t="s">
        <v>43</v>
      </c>
      <c r="C48" s="2"/>
    </row>
    <row r="49" spans="1:6" ht="12.3" x14ac:dyDescent="0.4">
      <c r="A49" s="2"/>
      <c r="B49" s="2"/>
      <c r="C49" s="2" t="s">
        <v>98</v>
      </c>
      <c r="E49" s="55">
        <v>2</v>
      </c>
      <c r="F49" s="2" t="s">
        <v>99</v>
      </c>
    </row>
    <row r="50" spans="1:6" ht="12.3" x14ac:dyDescent="0.4">
      <c r="A50" s="2"/>
      <c r="B50" s="2"/>
      <c r="C50" s="2" t="s">
        <v>100</v>
      </c>
      <c r="E50" s="50">
        <f>E33*E49</f>
        <v>177.48000000000002</v>
      </c>
      <c r="F50" s="2" t="s">
        <v>101</v>
      </c>
    </row>
    <row r="51" spans="1:6" ht="12.3" x14ac:dyDescent="0.4">
      <c r="C51" s="2" t="s">
        <v>102</v>
      </c>
      <c r="E51" s="46">
        <f>ROUNDDOWN(E50/E45,0)</f>
        <v>44</v>
      </c>
      <c r="F51" s="2" t="s">
        <v>103</v>
      </c>
    </row>
    <row r="52" spans="1:6" ht="12.3" x14ac:dyDescent="0.4">
      <c r="B52" s="2"/>
      <c r="C52" s="2" t="s">
        <v>104</v>
      </c>
      <c r="E52" s="56">
        <f>E51*E45/(E20-E26)</f>
        <v>1.5172413793103448</v>
      </c>
      <c r="F52" s="2" t="s">
        <v>105</v>
      </c>
    </row>
    <row r="53" spans="1:6" ht="12.3" x14ac:dyDescent="0.4">
      <c r="B53" s="2" t="s">
        <v>45</v>
      </c>
    </row>
    <row r="54" spans="1:6" ht="12.3" x14ac:dyDescent="0.4">
      <c r="B54" s="2"/>
      <c r="C54" s="2" t="s">
        <v>106</v>
      </c>
      <c r="E54" s="52">
        <f>E39</f>
        <v>1047.04</v>
      </c>
    </row>
    <row r="55" spans="1:6" ht="12.3" x14ac:dyDescent="0.4">
      <c r="B55" s="2"/>
      <c r="C55" s="2" t="s">
        <v>102</v>
      </c>
      <c r="E55" s="46">
        <f>ROUNDDOWN(E54/E46,0)</f>
        <v>65</v>
      </c>
      <c r="F55" s="2" t="s">
        <v>103</v>
      </c>
    </row>
    <row r="56" spans="1:6" ht="12.3" x14ac:dyDescent="0.4">
      <c r="B56" s="2" t="s">
        <v>107</v>
      </c>
    </row>
    <row r="57" spans="1:6" ht="12.3" x14ac:dyDescent="0.4">
      <c r="B57" s="2"/>
      <c r="C57" s="2" t="s">
        <v>102</v>
      </c>
      <c r="E57" s="57">
        <f>MIN(E55,E51)</f>
        <v>44</v>
      </c>
      <c r="F57" s="2" t="s">
        <v>108</v>
      </c>
    </row>
    <row r="58" spans="1:6" ht="12.3" x14ac:dyDescent="0.4">
      <c r="B58" s="2" t="s">
        <v>109</v>
      </c>
    </row>
    <row r="61" spans="1:6" ht="14.1" x14ac:dyDescent="0.5">
      <c r="A61" s="41" t="s">
        <v>110</v>
      </c>
      <c r="B61" s="9"/>
      <c r="C61" s="9"/>
      <c r="D61" s="9"/>
      <c r="E61" s="42"/>
      <c r="F61" s="9"/>
    </row>
    <row r="62" spans="1:6" ht="12.3" x14ac:dyDescent="0.4">
      <c r="A62" s="2"/>
      <c r="B62" s="2" t="s">
        <v>111</v>
      </c>
      <c r="C62" s="2"/>
      <c r="E62" s="45">
        <v>5</v>
      </c>
      <c r="F62" s="2" t="s">
        <v>112</v>
      </c>
    </row>
    <row r="63" spans="1:6" ht="12.3" x14ac:dyDescent="0.4">
      <c r="A63" s="2"/>
      <c r="B63" s="2" t="s">
        <v>113</v>
      </c>
      <c r="E63" s="6">
        <f>E44*E51</f>
        <v>441961.44666666671</v>
      </c>
      <c r="F63" s="2" t="s">
        <v>114</v>
      </c>
    </row>
    <row r="64" spans="1:6" ht="12.3" x14ac:dyDescent="0.4">
      <c r="A64" s="2"/>
      <c r="B64" s="2" t="s">
        <v>115</v>
      </c>
      <c r="E64" s="58">
        <v>0.1</v>
      </c>
      <c r="F64" s="2" t="s">
        <v>116</v>
      </c>
    </row>
    <row r="65" spans="1:6" ht="12.3" x14ac:dyDescent="0.4">
      <c r="A65" s="2"/>
      <c r="B65" s="2" t="s">
        <v>117</v>
      </c>
      <c r="E65" s="58">
        <v>0.30499999999999999</v>
      </c>
      <c r="F65" s="2" t="s">
        <v>118</v>
      </c>
    </row>
    <row r="66" spans="1:6" ht="12.3" x14ac:dyDescent="0.4">
      <c r="A66" s="2"/>
      <c r="B66" s="2" t="s">
        <v>119</v>
      </c>
      <c r="E66" s="6">
        <f>E63*(1+E64)*(1-E65)</f>
        <v>337879.52597666677</v>
      </c>
      <c r="F66" s="2" t="s">
        <v>120</v>
      </c>
    </row>
    <row r="67" spans="1:6" ht="12.3" x14ac:dyDescent="0.4">
      <c r="A67" s="2"/>
      <c r="B67" s="2" t="s">
        <v>121</v>
      </c>
      <c r="E67" s="59">
        <v>0.5</v>
      </c>
      <c r="F67" s="2" t="s">
        <v>122</v>
      </c>
    </row>
    <row r="68" spans="1:6" ht="12.3" x14ac:dyDescent="0.4">
      <c r="A68" s="2"/>
      <c r="B68" s="60"/>
      <c r="C68" s="60"/>
      <c r="D68" s="60"/>
      <c r="E68" s="60"/>
      <c r="F68" s="60"/>
    </row>
    <row r="69" spans="1:6" ht="12.3" x14ac:dyDescent="0.4">
      <c r="A69" s="2"/>
      <c r="B69" s="61" t="s">
        <v>123</v>
      </c>
      <c r="C69" s="62"/>
      <c r="D69" s="62"/>
      <c r="E69" s="63">
        <f>ROUND(E66*(1-E67), -3)</f>
        <v>169000</v>
      </c>
      <c r="F69" s="64" t="s">
        <v>124</v>
      </c>
    </row>
    <row r="70" spans="1:6" ht="12.3" x14ac:dyDescent="0.4">
      <c r="A70" s="2"/>
      <c r="B70" s="2"/>
      <c r="F70" s="2"/>
    </row>
    <row r="71" spans="1:6" ht="12.3" x14ac:dyDescent="0.4">
      <c r="B71" s="3" t="s">
        <v>125</v>
      </c>
    </row>
    <row r="72" spans="1:6" ht="12.3" x14ac:dyDescent="0.4">
      <c r="C72" s="2" t="s">
        <v>126</v>
      </c>
      <c r="E72" s="6">
        <f>E19</f>
        <v>64</v>
      </c>
    </row>
    <row r="73" spans="1:6" ht="12.3" x14ac:dyDescent="0.4">
      <c r="C73" s="2" t="s">
        <v>127</v>
      </c>
      <c r="E73" s="6">
        <v>350</v>
      </c>
    </row>
    <row r="74" spans="1:6" ht="12.3" x14ac:dyDescent="0.4">
      <c r="C74" s="2" t="s">
        <v>128</v>
      </c>
      <c r="E74" s="65">
        <v>250</v>
      </c>
      <c r="F74" s="2" t="s">
        <v>129</v>
      </c>
    </row>
    <row r="75" spans="1:6" ht="12.3" x14ac:dyDescent="0.4">
      <c r="C75" s="2" t="s">
        <v>130</v>
      </c>
      <c r="E75" s="66">
        <f>E74*E72*E62</f>
        <v>80000</v>
      </c>
      <c r="F75" s="2" t="s">
        <v>131</v>
      </c>
    </row>
    <row r="77" spans="1:6" ht="12.3" x14ac:dyDescent="0.4">
      <c r="B77" s="2" t="s">
        <v>132</v>
      </c>
      <c r="E77" s="6">
        <f>E69-E75</f>
        <v>89000</v>
      </c>
    </row>
    <row r="78" spans="1:6" ht="12.3" x14ac:dyDescent="0.4">
      <c r="C78" s="2" t="s">
        <v>133</v>
      </c>
      <c r="E78" s="67">
        <v>40000</v>
      </c>
      <c r="F78" s="68" t="s">
        <v>134</v>
      </c>
    </row>
    <row r="79" spans="1:6" ht="12.3" x14ac:dyDescent="0.4">
      <c r="C79" s="2" t="s">
        <v>135</v>
      </c>
      <c r="E79" s="65">
        <v>15000</v>
      </c>
    </row>
    <row r="80" spans="1:6" ht="12.3" x14ac:dyDescent="0.4">
      <c r="C80" s="2" t="s">
        <v>136</v>
      </c>
      <c r="E80" s="65">
        <v>15000</v>
      </c>
      <c r="F80" s="2" t="s">
        <v>137</v>
      </c>
    </row>
    <row r="81" spans="1:6" ht="12.3" x14ac:dyDescent="0.4">
      <c r="C81" s="2" t="s">
        <v>138</v>
      </c>
      <c r="E81" s="65">
        <v>5000</v>
      </c>
      <c r="F81" s="2" t="s">
        <v>139</v>
      </c>
    </row>
    <row r="82" spans="1:6" ht="12.3" x14ac:dyDescent="0.4">
      <c r="C82" s="2" t="s">
        <v>140</v>
      </c>
      <c r="E82" s="65">
        <v>10000</v>
      </c>
      <c r="F82" s="2" t="s">
        <v>141</v>
      </c>
    </row>
    <row r="84" spans="1:6" ht="12.3" x14ac:dyDescent="0.4">
      <c r="B84" s="2" t="s">
        <v>142</v>
      </c>
      <c r="E84" s="6">
        <f>E77-SUM(E78:E82)</f>
        <v>4000</v>
      </c>
      <c r="F84" s="2" t="s">
        <v>143</v>
      </c>
    </row>
    <row r="87" spans="1:6" ht="14.1" x14ac:dyDescent="0.5">
      <c r="A87" s="41" t="s">
        <v>144</v>
      </c>
      <c r="B87" s="9"/>
      <c r="C87" s="9"/>
      <c r="D87" s="9"/>
      <c r="E87" s="42"/>
      <c r="F87" s="9"/>
    </row>
    <row r="88" spans="1:6" ht="12.3" x14ac:dyDescent="0.4">
      <c r="B88" s="3" t="s">
        <v>145</v>
      </c>
      <c r="C88" s="3"/>
      <c r="E88" s="69">
        <f>5614*12*5</f>
        <v>336840</v>
      </c>
      <c r="F88" s="2" t="s">
        <v>146</v>
      </c>
    </row>
    <row r="89" spans="1:6" ht="12.3" x14ac:dyDescent="0.4">
      <c r="B89" s="2" t="s">
        <v>147</v>
      </c>
      <c r="E89" s="69">
        <f>4257*12*5</f>
        <v>255420</v>
      </c>
      <c r="F89" s="2" t="s">
        <v>148</v>
      </c>
    </row>
    <row r="92" spans="1:6" ht="12.3" x14ac:dyDescent="0.4">
      <c r="E92" s="69"/>
    </row>
    <row r="95" spans="1:6" ht="12.3" x14ac:dyDescent="0.4">
      <c r="E95" s="70"/>
    </row>
  </sheetData>
  <hyperlinks>
    <hyperlink ref="F78" r:id="rId1" xr:uid="{00000000-0004-0000-0300-000000000000}"/>
  </hyperlinks>
  <pageMargins left="0.7" right="0.7" top="0.75" bottom="0.75" header="0.3" footer="0.3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G28"/>
  <sheetViews>
    <sheetView showGridLines="0" workbookViewId="0"/>
  </sheetViews>
  <sheetFormatPr defaultColWidth="12.609375" defaultRowHeight="15.75" customHeight="1" x14ac:dyDescent="0.4"/>
  <cols>
    <col min="1" max="1" width="4.109375" customWidth="1"/>
    <col min="2" max="2" width="16.609375" customWidth="1"/>
  </cols>
  <sheetData>
    <row r="2" spans="1:7" ht="18.75" customHeight="1" x14ac:dyDescent="0.5">
      <c r="A2" s="41" t="s">
        <v>149</v>
      </c>
      <c r="B2" s="9"/>
      <c r="C2" s="9"/>
      <c r="D2" s="9"/>
      <c r="E2" s="42"/>
      <c r="F2" s="9"/>
      <c r="G2" s="9"/>
    </row>
    <row r="3" spans="1:7" ht="18.75" customHeight="1" x14ac:dyDescent="0.4">
      <c r="B3" s="2" t="s">
        <v>150</v>
      </c>
    </row>
    <row r="4" spans="1:7" ht="18.75" customHeight="1" x14ac:dyDescent="0.4">
      <c r="B4" s="2" t="s">
        <v>151</v>
      </c>
    </row>
    <row r="5" spans="1:7" ht="18.75" customHeight="1" x14ac:dyDescent="0.4">
      <c r="B5" s="2" t="s">
        <v>152</v>
      </c>
    </row>
    <row r="6" spans="1:7" ht="18.75" customHeight="1" x14ac:dyDescent="0.4">
      <c r="B6" s="2" t="s">
        <v>153</v>
      </c>
    </row>
    <row r="7" spans="1:7" ht="18.75" customHeight="1" x14ac:dyDescent="0.4">
      <c r="B7" s="2" t="s">
        <v>154</v>
      </c>
    </row>
    <row r="8" spans="1:7" ht="18.75" customHeight="1" x14ac:dyDescent="0.4">
      <c r="B8" s="2" t="s">
        <v>155</v>
      </c>
    </row>
    <row r="10" spans="1:7" ht="14.1" x14ac:dyDescent="0.5">
      <c r="A10" s="41" t="s">
        <v>156</v>
      </c>
      <c r="B10" s="9"/>
      <c r="C10" s="9"/>
      <c r="D10" s="9"/>
      <c r="E10" s="42"/>
      <c r="F10" s="9"/>
      <c r="G10" s="9"/>
    </row>
    <row r="11" spans="1:7" ht="12.3" x14ac:dyDescent="0.4">
      <c r="A11" s="3"/>
      <c r="B11" s="2" t="s">
        <v>157</v>
      </c>
      <c r="C11" s="45">
        <v>1000</v>
      </c>
      <c r="D11" s="2" t="s">
        <v>158</v>
      </c>
    </row>
    <row r="12" spans="1:7" ht="12.3" x14ac:dyDescent="0.4">
      <c r="A12" s="3"/>
      <c r="B12" s="2" t="s">
        <v>159</v>
      </c>
      <c r="C12" s="46">
        <f>'Total Budget'!E62</f>
        <v>5</v>
      </c>
      <c r="D12" s="2" t="s">
        <v>160</v>
      </c>
    </row>
    <row r="13" spans="1:7" ht="12.3" x14ac:dyDescent="0.4">
      <c r="A13" s="3"/>
      <c r="B13" s="3"/>
    </row>
    <row r="14" spans="1:7" ht="14.1" x14ac:dyDescent="0.5">
      <c r="A14" s="41" t="s">
        <v>11</v>
      </c>
      <c r="B14" s="9"/>
      <c r="C14" s="9"/>
      <c r="D14" s="9"/>
      <c r="E14" s="42"/>
      <c r="F14" s="9"/>
      <c r="G14" s="9"/>
    </row>
    <row r="15" spans="1:7" ht="12.3" x14ac:dyDescent="0.4">
      <c r="A15" s="2"/>
      <c r="B15" s="2" t="s">
        <v>161</v>
      </c>
      <c r="C15" s="6">
        <f>'Total Budget'!E44</f>
        <v>10044.578333333335</v>
      </c>
    </row>
    <row r="16" spans="1:7" ht="12.3" x14ac:dyDescent="0.4">
      <c r="A16" s="2"/>
      <c r="B16" s="2" t="str">
        <f>'Total Budget'!B64</f>
        <v>Other costs</v>
      </c>
      <c r="C16" s="51">
        <f>'Total Budget'!E64</f>
        <v>0.1</v>
      </c>
      <c r="D16" s="2" t="str">
        <f>'Total Budget'!F64</f>
        <v>Other charges from public cloud, that is already included in Private Cloud, such as on-site support (well, you are their colleague) and VCF features</v>
      </c>
    </row>
    <row r="17" spans="1:7" ht="12.3" x14ac:dyDescent="0.4">
      <c r="A17" s="2"/>
      <c r="B17" s="2" t="str">
        <f>'Total Budget'!B65</f>
        <v>5-year ELA Discount</v>
      </c>
      <c r="C17" s="51">
        <f>'Total Budget'!E65</f>
        <v>0.30499999999999999</v>
      </c>
      <c r="D17" s="2" t="str">
        <f>'Total Budget'!F65</f>
        <v>Assume some discount to reflect upfront payment. This means no more cloud financial flexibility benefit as you lock for 5 years</v>
      </c>
    </row>
    <row r="18" spans="1:7" ht="12.3" x14ac:dyDescent="0.4">
      <c r="A18" s="2"/>
      <c r="B18" s="2" t="s">
        <v>130</v>
      </c>
      <c r="C18" s="6">
        <f>C15*C$11*(1+C16)*(1-C17)</f>
        <v>7679080.1358333351</v>
      </c>
      <c r="D18" s="2" t="s">
        <v>162</v>
      </c>
    </row>
    <row r="20" spans="1:7" ht="14.1" x14ac:dyDescent="0.5">
      <c r="A20" s="41" t="s">
        <v>8</v>
      </c>
      <c r="B20" s="9"/>
      <c r="C20" s="9"/>
      <c r="D20" s="9"/>
      <c r="E20" s="42"/>
      <c r="F20" s="9"/>
      <c r="G20" s="9"/>
    </row>
    <row r="21" spans="1:7" ht="12.3" x14ac:dyDescent="0.4">
      <c r="A21" s="2"/>
      <c r="B21" s="2" t="s">
        <v>130</v>
      </c>
      <c r="C21" s="6">
        <f>'Total Budget'!E69</f>
        <v>169000</v>
      </c>
    </row>
    <row r="22" spans="1:7" ht="12.3" x14ac:dyDescent="0.4">
      <c r="A22" s="2"/>
      <c r="B22" s="2" t="s">
        <v>163</v>
      </c>
      <c r="C22" s="46">
        <f>ROUNDUP(C11/'Total Budget'!E57,0)</f>
        <v>23</v>
      </c>
      <c r="D22" s="2" t="s">
        <v>164</v>
      </c>
    </row>
    <row r="23" spans="1:7" ht="12.3" x14ac:dyDescent="0.4">
      <c r="A23" s="2"/>
      <c r="B23" s="2" t="s">
        <v>130</v>
      </c>
      <c r="C23" s="6">
        <f>C21*C22</f>
        <v>3887000</v>
      </c>
    </row>
    <row r="25" spans="1:7" ht="14.1" x14ac:dyDescent="0.5">
      <c r="A25" s="41" t="s">
        <v>165</v>
      </c>
      <c r="B25" s="9"/>
      <c r="C25" s="9"/>
      <c r="D25" s="9"/>
      <c r="E25" s="42"/>
      <c r="F25" s="9"/>
      <c r="G25" s="9"/>
    </row>
    <row r="26" spans="1:7" ht="12.3" x14ac:dyDescent="0.4">
      <c r="B26" s="2" t="s">
        <v>166</v>
      </c>
    </row>
    <row r="27" spans="1:7" ht="12.3" x14ac:dyDescent="0.4">
      <c r="B27" s="2" t="s">
        <v>167</v>
      </c>
      <c r="C27" s="6">
        <f>ROUNDDOWN((C18-C23)/C12,-3)</f>
        <v>758000</v>
      </c>
      <c r="D27" s="2" t="s">
        <v>168</v>
      </c>
    </row>
    <row r="28" spans="1:7" ht="12.3" x14ac:dyDescent="0.4">
      <c r="B28" s="2" t="s">
        <v>169</v>
      </c>
      <c r="C28" s="51">
        <f>(C18-C23)/C18</f>
        <v>0.49381958108994495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D40"/>
  <sheetViews>
    <sheetView showGridLines="0" workbookViewId="0"/>
  </sheetViews>
  <sheetFormatPr defaultColWidth="12.609375" defaultRowHeight="15.75" customHeight="1" x14ac:dyDescent="0.4"/>
  <cols>
    <col min="1" max="2" width="2.44140625" customWidth="1"/>
    <col min="3" max="3" width="15.44140625" customWidth="1"/>
    <col min="5" max="5" width="40.27734375" customWidth="1"/>
  </cols>
  <sheetData>
    <row r="1" spans="1:30" ht="12.3" x14ac:dyDescent="0.4">
      <c r="A1" s="2"/>
      <c r="B1" s="2"/>
      <c r="E1" s="2"/>
    </row>
    <row r="2" spans="1:30" ht="18.75" customHeight="1" x14ac:dyDescent="0.5">
      <c r="A2" s="41" t="s">
        <v>170</v>
      </c>
      <c r="B2" s="9"/>
      <c r="C2" s="9"/>
      <c r="D2" s="9"/>
      <c r="E2" s="42"/>
      <c r="F2" s="9"/>
    </row>
    <row r="3" spans="1:30" ht="18.75" customHeight="1" x14ac:dyDescent="0.4">
      <c r="B3" s="2" t="s">
        <v>171</v>
      </c>
    </row>
    <row r="4" spans="1:30" ht="18.75" customHeight="1" x14ac:dyDescent="0.4">
      <c r="B4" s="2" t="s">
        <v>172</v>
      </c>
    </row>
    <row r="5" spans="1:30" ht="18.75" customHeight="1" x14ac:dyDescent="0.5">
      <c r="B5" s="2" t="s">
        <v>173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8.75" customHeight="1" x14ac:dyDescent="0.4">
      <c r="B6" s="2" t="s">
        <v>174</v>
      </c>
    </row>
    <row r="7" spans="1:30" ht="12.3" x14ac:dyDescent="0.4">
      <c r="A7" s="2"/>
    </row>
    <row r="8" spans="1:30" ht="15" x14ac:dyDescent="0.5">
      <c r="A8" s="8" t="s">
        <v>156</v>
      </c>
      <c r="B8" s="9"/>
      <c r="C8" s="9"/>
      <c r="D8" s="9"/>
      <c r="E8" s="9"/>
      <c r="F8" s="9"/>
    </row>
    <row r="9" spans="1:30" ht="12.3" x14ac:dyDescent="0.4">
      <c r="A9" s="2"/>
      <c r="B9" s="2" t="s">
        <v>175</v>
      </c>
      <c r="D9" s="6">
        <f>'Total Budget'!E69</f>
        <v>169000</v>
      </c>
      <c r="E9" s="2" t="s">
        <v>176</v>
      </c>
    </row>
    <row r="10" spans="1:30" ht="12.3" x14ac:dyDescent="0.4">
      <c r="A10" s="2"/>
      <c r="B10" s="2" t="s">
        <v>177</v>
      </c>
      <c r="D10" s="6">
        <f>D9/5</f>
        <v>33800</v>
      </c>
    </row>
    <row r="12" spans="1:30" ht="12.3" x14ac:dyDescent="0.4">
      <c r="A12" s="2"/>
      <c r="B12" s="2" t="s">
        <v>178</v>
      </c>
      <c r="C12" s="2"/>
      <c r="D12" s="2"/>
      <c r="E12" s="2"/>
    </row>
    <row r="13" spans="1:30" ht="12.3" x14ac:dyDescent="0.4">
      <c r="A13" s="2"/>
      <c r="B13" s="2"/>
      <c r="C13" s="2" t="s">
        <v>179</v>
      </c>
      <c r="D13" s="50">
        <f>'Total Budget'!E33</f>
        <v>88.740000000000009</v>
      </c>
      <c r="E13" s="2" t="s">
        <v>81</v>
      </c>
    </row>
    <row r="14" spans="1:30" ht="12.3" x14ac:dyDescent="0.4">
      <c r="A14" s="2"/>
      <c r="C14" s="2" t="s">
        <v>75</v>
      </c>
      <c r="D14" s="52">
        <f>'Total Budget'!E38</f>
        <v>523.52</v>
      </c>
      <c r="E14" s="2" t="s">
        <v>180</v>
      </c>
    </row>
    <row r="15" spans="1:30" ht="12.3" x14ac:dyDescent="0.4">
      <c r="C15" s="2" t="s">
        <v>46</v>
      </c>
      <c r="D15" s="54">
        <f>'Public Cloud'!D20*'Total Budget'!E51</f>
        <v>22</v>
      </c>
    </row>
    <row r="16" spans="1:30" ht="12.3" x14ac:dyDescent="0.4">
      <c r="B16" s="2"/>
    </row>
    <row r="17" spans="1:6" ht="15" x14ac:dyDescent="0.5">
      <c r="A17" s="8" t="s">
        <v>181</v>
      </c>
      <c r="B17" s="9"/>
      <c r="C17" s="9"/>
      <c r="D17" s="9"/>
      <c r="E17" s="9"/>
      <c r="F17" s="9"/>
    </row>
    <row r="18" spans="1:6" ht="12.3" x14ac:dyDescent="0.4">
      <c r="B18" s="2" t="s">
        <v>182</v>
      </c>
    </row>
    <row r="19" spans="1:6" ht="12.3" x14ac:dyDescent="0.4">
      <c r="B19" s="2" t="s">
        <v>183</v>
      </c>
      <c r="D19" s="2"/>
    </row>
    <row r="20" spans="1:6" ht="12.3" x14ac:dyDescent="0.4">
      <c r="C20" s="2" t="s">
        <v>50</v>
      </c>
      <c r="D20" s="5">
        <v>0.23</v>
      </c>
      <c r="E20" s="2" t="s">
        <v>184</v>
      </c>
    </row>
    <row r="21" spans="1:6" ht="12.3" x14ac:dyDescent="0.4">
      <c r="C21" s="2" t="s">
        <v>51</v>
      </c>
      <c r="D21" s="5">
        <v>0.35</v>
      </c>
    </row>
    <row r="22" spans="1:6" ht="12.3" x14ac:dyDescent="0.4">
      <c r="C22" s="2" t="s">
        <v>52</v>
      </c>
      <c r="D22" s="51">
        <f>1-D21-D20</f>
        <v>0.42000000000000004</v>
      </c>
    </row>
    <row r="24" spans="1:6" ht="12.3" x14ac:dyDescent="0.4">
      <c r="B24" s="3" t="s">
        <v>177</v>
      </c>
    </row>
    <row r="25" spans="1:6" ht="12.3" x14ac:dyDescent="0.4">
      <c r="C25" s="2" t="s">
        <v>43</v>
      </c>
      <c r="D25" s="6">
        <f t="shared" ref="D25:D27" si="0">D$10*D20</f>
        <v>7774</v>
      </c>
    </row>
    <row r="26" spans="1:6" ht="12.3" x14ac:dyDescent="0.4">
      <c r="C26" s="2" t="s">
        <v>185</v>
      </c>
      <c r="D26" s="6">
        <f t="shared" si="0"/>
        <v>11830</v>
      </c>
    </row>
    <row r="27" spans="1:6" ht="12.3" x14ac:dyDescent="0.4">
      <c r="A27" s="2"/>
      <c r="C27" s="2" t="s">
        <v>186</v>
      </c>
      <c r="D27" s="6">
        <f t="shared" si="0"/>
        <v>14196.000000000002</v>
      </c>
    </row>
    <row r="29" spans="1:6" ht="15" x14ac:dyDescent="0.5">
      <c r="A29" s="8" t="s">
        <v>187</v>
      </c>
      <c r="B29" s="9"/>
      <c r="C29" s="9"/>
      <c r="D29" s="9"/>
      <c r="E29" s="9"/>
      <c r="F29" s="9"/>
    </row>
    <row r="30" spans="1:6" ht="12.3" x14ac:dyDescent="0.4">
      <c r="B30" s="2" t="s">
        <v>188</v>
      </c>
      <c r="C30" s="2"/>
      <c r="D30" s="2"/>
      <c r="E30" s="2"/>
    </row>
    <row r="31" spans="1:6" ht="12.3" x14ac:dyDescent="0.4">
      <c r="B31" s="2" t="s">
        <v>189</v>
      </c>
      <c r="C31" s="2"/>
      <c r="D31" s="2"/>
      <c r="E31" s="2"/>
    </row>
    <row r="32" spans="1:6" ht="12.3" x14ac:dyDescent="0.4">
      <c r="C32" s="2" t="s">
        <v>43</v>
      </c>
      <c r="D32" s="6">
        <f t="shared" ref="D32:D34" si="1">D25/D13</f>
        <v>87.604237097137698</v>
      </c>
      <c r="E32" s="2" t="s">
        <v>190</v>
      </c>
    </row>
    <row r="33" spans="1:5" ht="12.3" x14ac:dyDescent="0.4">
      <c r="C33" s="2" t="s">
        <v>185</v>
      </c>
      <c r="D33" s="6">
        <f t="shared" si="1"/>
        <v>22.597035452322739</v>
      </c>
      <c r="E33" s="2" t="s">
        <v>191</v>
      </c>
    </row>
    <row r="34" spans="1:5" ht="12.3" x14ac:dyDescent="0.4">
      <c r="C34" s="2" t="s">
        <v>186</v>
      </c>
      <c r="D34" s="6">
        <f t="shared" si="1"/>
        <v>645.27272727272737</v>
      </c>
      <c r="E34" s="2" t="s">
        <v>192</v>
      </c>
    </row>
    <row r="36" spans="1:5" ht="12.3" x14ac:dyDescent="0.4">
      <c r="A36" s="2"/>
      <c r="D36" s="69"/>
    </row>
    <row r="37" spans="1:5" ht="12.3" x14ac:dyDescent="0.4">
      <c r="D37" s="69"/>
    </row>
    <row r="38" spans="1:5" ht="12.3" x14ac:dyDescent="0.4">
      <c r="D38" s="69"/>
    </row>
    <row r="39" spans="1:5" ht="12.3" x14ac:dyDescent="0.4">
      <c r="A39" s="2"/>
      <c r="D39" s="69"/>
    </row>
    <row r="40" spans="1:5" ht="12.3" x14ac:dyDescent="0.4">
      <c r="D40" s="69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1010"/>
  <sheetViews>
    <sheetView showGridLines="0" workbookViewId="0"/>
  </sheetViews>
  <sheetFormatPr defaultColWidth="12.609375" defaultRowHeight="15.75" customHeight="1" x14ac:dyDescent="0.4"/>
  <cols>
    <col min="1" max="2" width="3.609375" customWidth="1"/>
    <col min="3" max="3" width="18.109375" customWidth="1"/>
    <col min="4" max="4" width="17.88671875" customWidth="1"/>
    <col min="5" max="7" width="13.88671875" customWidth="1"/>
  </cols>
  <sheetData>
    <row r="1" spans="1:9" ht="15" x14ac:dyDescent="0.5">
      <c r="A1" s="1"/>
      <c r="B1" s="71"/>
      <c r="C1" s="2"/>
    </row>
    <row r="2" spans="1:9" ht="15" x14ac:dyDescent="0.5">
      <c r="A2" s="8" t="s">
        <v>193</v>
      </c>
      <c r="B2" s="72"/>
      <c r="C2" s="9"/>
      <c r="D2" s="9"/>
      <c r="E2" s="9"/>
      <c r="F2" s="9"/>
      <c r="G2" s="9"/>
      <c r="H2" s="9"/>
      <c r="I2" s="9"/>
    </row>
    <row r="3" spans="1:9" ht="15" x14ac:dyDescent="0.5">
      <c r="A3" s="1"/>
      <c r="B3" s="71" t="s">
        <v>194</v>
      </c>
    </row>
    <row r="4" spans="1:9" ht="15" x14ac:dyDescent="0.5">
      <c r="A4" s="1"/>
      <c r="B4" s="71" t="s">
        <v>195</v>
      </c>
      <c r="C4" s="2"/>
    </row>
    <row r="5" spans="1:9" ht="15" x14ac:dyDescent="0.5">
      <c r="A5" s="1"/>
      <c r="B5" s="71"/>
      <c r="C5" s="2" t="s">
        <v>43</v>
      </c>
      <c r="D5" s="6">
        <f>'Public Cloud'!D30</f>
        <v>170.75783166666668</v>
      </c>
      <c r="E5" s="2" t="s">
        <v>55</v>
      </c>
    </row>
    <row r="6" spans="1:9" ht="15" x14ac:dyDescent="0.5">
      <c r="A6" s="1"/>
      <c r="B6" s="71"/>
      <c r="C6" s="2" t="s">
        <v>45</v>
      </c>
      <c r="D6" s="6">
        <f>'Public Cloud'!D31</f>
        <v>42.689457916666669</v>
      </c>
      <c r="E6" s="2" t="s">
        <v>57</v>
      </c>
    </row>
    <row r="7" spans="1:9" ht="15" x14ac:dyDescent="0.5">
      <c r="A7" s="1"/>
      <c r="B7" s="71"/>
      <c r="C7" s="2" t="s">
        <v>46</v>
      </c>
      <c r="D7" s="6">
        <f>'Public Cloud'!D32</f>
        <v>1285.7060266666663</v>
      </c>
      <c r="E7" s="2" t="s">
        <v>59</v>
      </c>
    </row>
    <row r="8" spans="1:9" ht="15" x14ac:dyDescent="0.5">
      <c r="A8" s="1"/>
      <c r="B8" s="71"/>
      <c r="C8" s="2"/>
    </row>
    <row r="9" spans="1:9" ht="15" x14ac:dyDescent="0.5">
      <c r="A9" s="1"/>
      <c r="B9" s="71" t="s">
        <v>196</v>
      </c>
      <c r="C9" s="2"/>
    </row>
    <row r="10" spans="1:9" ht="15" x14ac:dyDescent="0.5">
      <c r="A10" s="1"/>
      <c r="B10" s="71"/>
      <c r="C10" s="2" t="s">
        <v>43</v>
      </c>
      <c r="D10" s="6">
        <f>'Unit Cost'!D32</f>
        <v>87.604237097137698</v>
      </c>
      <c r="E10" s="2" t="s">
        <v>197</v>
      </c>
    </row>
    <row r="11" spans="1:9" ht="15" x14ac:dyDescent="0.5">
      <c r="A11" s="1"/>
      <c r="B11" s="71"/>
      <c r="C11" s="2" t="s">
        <v>45</v>
      </c>
      <c r="D11" s="6">
        <f>'Unit Cost'!D33</f>
        <v>22.597035452322739</v>
      </c>
      <c r="E11" s="2" t="s">
        <v>57</v>
      </c>
    </row>
    <row r="12" spans="1:9" ht="15" x14ac:dyDescent="0.5">
      <c r="A12" s="1"/>
      <c r="B12" s="71"/>
      <c r="C12" s="2" t="s">
        <v>46</v>
      </c>
      <c r="D12" s="6">
        <f>'Unit Cost'!D34</f>
        <v>645.27272727272737</v>
      </c>
      <c r="E12" s="2" t="s">
        <v>59</v>
      </c>
    </row>
    <row r="13" spans="1:9" ht="15" x14ac:dyDescent="0.5">
      <c r="A13" s="1"/>
      <c r="B13" s="71"/>
    </row>
    <row r="14" spans="1:9" ht="15" x14ac:dyDescent="0.5">
      <c r="A14" s="1"/>
      <c r="B14" s="71" t="s">
        <v>198</v>
      </c>
    </row>
    <row r="15" spans="1:9" ht="15" x14ac:dyDescent="0.5">
      <c r="A15" s="1"/>
      <c r="B15" s="71"/>
      <c r="C15" s="2" t="s">
        <v>199</v>
      </c>
    </row>
    <row r="16" spans="1:9" ht="15" x14ac:dyDescent="0.5">
      <c r="A16" s="1"/>
      <c r="B16" s="71"/>
      <c r="C16" s="2" t="s">
        <v>200</v>
      </c>
    </row>
    <row r="17" spans="1:28" ht="15" x14ac:dyDescent="0.5">
      <c r="A17" s="1"/>
      <c r="B17" s="71"/>
      <c r="C17" s="2"/>
    </row>
    <row r="18" spans="1:28" ht="15" x14ac:dyDescent="0.5">
      <c r="A18" s="1"/>
      <c r="B18" s="71"/>
      <c r="C18" s="73" t="s">
        <v>201</v>
      </c>
      <c r="D18" s="73" t="s">
        <v>202</v>
      </c>
      <c r="E18" s="73" t="s">
        <v>54</v>
      </c>
      <c r="F18" s="73" t="s">
        <v>203</v>
      </c>
      <c r="G18" s="73" t="s">
        <v>58</v>
      </c>
    </row>
    <row r="19" spans="1:28" ht="15" x14ac:dyDescent="0.5">
      <c r="A19" s="1"/>
      <c r="B19" s="71"/>
      <c r="C19" s="2" t="s">
        <v>204</v>
      </c>
      <c r="D19" s="12" t="s">
        <v>205</v>
      </c>
      <c r="E19" s="6">
        <f t="shared" ref="E19:F19" si="0">E20*2</f>
        <v>175.2084741942754</v>
      </c>
      <c r="F19" s="6">
        <f t="shared" si="0"/>
        <v>45.194070904645478</v>
      </c>
      <c r="G19" s="6">
        <f>G20</f>
        <v>645.27272727272737</v>
      </c>
    </row>
    <row r="20" spans="1:28" ht="15" x14ac:dyDescent="0.5">
      <c r="A20" s="1"/>
      <c r="B20" s="71"/>
      <c r="C20" s="2" t="s">
        <v>206</v>
      </c>
      <c r="D20" s="12" t="s">
        <v>207</v>
      </c>
      <c r="E20" s="6">
        <f>D10</f>
        <v>87.604237097137698</v>
      </c>
      <c r="F20" s="6">
        <f>D11</f>
        <v>22.597035452322739</v>
      </c>
      <c r="G20" s="6">
        <f>D12</f>
        <v>645.27272727272737</v>
      </c>
    </row>
    <row r="21" spans="1:28" ht="15" x14ac:dyDescent="0.5">
      <c r="A21" s="1"/>
      <c r="B21" s="71"/>
      <c r="C21" s="2" t="s">
        <v>208</v>
      </c>
      <c r="D21" s="12" t="s">
        <v>209</v>
      </c>
      <c r="E21" s="6">
        <f t="shared" ref="E21:F21" si="1">E20/2</f>
        <v>43.802118548568849</v>
      </c>
      <c r="F21" s="6">
        <f t="shared" si="1"/>
        <v>11.29851772616137</v>
      </c>
      <c r="G21" s="6">
        <f>G20</f>
        <v>645.27272727272737</v>
      </c>
    </row>
    <row r="22" spans="1:28" ht="15" x14ac:dyDescent="0.5">
      <c r="A22" s="1"/>
      <c r="B22" s="71"/>
      <c r="C22" s="2" t="s">
        <v>210</v>
      </c>
    </row>
    <row r="23" spans="1:28" ht="15" x14ac:dyDescent="0.5">
      <c r="A23" s="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</row>
    <row r="24" spans="1:28" ht="15" x14ac:dyDescent="0.5">
      <c r="A24" s="8" t="s">
        <v>211</v>
      </c>
      <c r="B24" s="72"/>
      <c r="C24" s="72"/>
      <c r="D24" s="72"/>
      <c r="E24" s="72"/>
      <c r="F24" s="72"/>
      <c r="G24" s="72"/>
      <c r="H24" s="72"/>
      <c r="I24" s="72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</row>
    <row r="25" spans="1:28" ht="12.3" x14ac:dyDescent="0.4">
      <c r="A25" s="71"/>
      <c r="B25" s="71" t="s">
        <v>212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</row>
    <row r="26" spans="1:28" ht="12.3" x14ac:dyDescent="0.4">
      <c r="A26" s="71"/>
      <c r="B26" s="71"/>
      <c r="C26" s="71" t="s">
        <v>213</v>
      </c>
      <c r="D26" s="74">
        <f>'Public Cloud'!D18</f>
        <v>4</v>
      </c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</row>
    <row r="27" spans="1:28" ht="12.3" x14ac:dyDescent="0.4">
      <c r="A27" s="71"/>
      <c r="B27" s="71"/>
      <c r="C27" s="71" t="s">
        <v>45</v>
      </c>
      <c r="D27" s="75">
        <f>'Public Cloud'!D19</f>
        <v>16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</row>
    <row r="28" spans="1:28" ht="15" x14ac:dyDescent="0.5">
      <c r="A28" s="1"/>
      <c r="B28" s="71"/>
      <c r="C28" s="2" t="s">
        <v>28</v>
      </c>
      <c r="D28" s="76">
        <f>'Public Cloud'!D20</f>
        <v>0.5</v>
      </c>
    </row>
    <row r="29" spans="1:28" ht="15" x14ac:dyDescent="0.5">
      <c r="A29" s="1"/>
      <c r="B29" s="71"/>
    </row>
    <row r="30" spans="1:28" ht="18" customHeight="1" x14ac:dyDescent="0.5">
      <c r="A30" s="1"/>
      <c r="B30" s="71"/>
      <c r="C30" s="13" t="s">
        <v>201</v>
      </c>
      <c r="D30" s="14" t="s">
        <v>26</v>
      </c>
      <c r="E30" s="77" t="s">
        <v>54</v>
      </c>
      <c r="F30" s="77" t="s">
        <v>203</v>
      </c>
      <c r="G30" s="77" t="s">
        <v>58</v>
      </c>
    </row>
    <row r="31" spans="1:28" ht="18" customHeight="1" x14ac:dyDescent="0.5">
      <c r="A31" s="1"/>
      <c r="B31" s="71"/>
      <c r="C31" s="17" t="s">
        <v>204</v>
      </c>
      <c r="D31" s="78">
        <f t="shared" ref="D31:D33" si="2">SUM(E31:G31)</f>
        <v>1746.575394887793</v>
      </c>
      <c r="E31" s="79">
        <f t="shared" ref="E31:E33" si="3">E19*D$26</f>
        <v>700.83389677710159</v>
      </c>
      <c r="F31" s="79">
        <f t="shared" ref="F31:F33" si="4">F19*D$27</f>
        <v>723.10513447432766</v>
      </c>
      <c r="G31" s="79">
        <f t="shared" ref="G31:G33" si="5">G19*D$28</f>
        <v>322.63636363636368</v>
      </c>
    </row>
    <row r="32" spans="1:28" ht="18" customHeight="1" x14ac:dyDescent="0.5">
      <c r="A32" s="1"/>
      <c r="B32" s="71"/>
      <c r="C32" s="17" t="s">
        <v>206</v>
      </c>
      <c r="D32" s="78">
        <f t="shared" si="2"/>
        <v>1034.6058792620784</v>
      </c>
      <c r="E32" s="79">
        <f t="shared" si="3"/>
        <v>350.41694838855079</v>
      </c>
      <c r="F32" s="79">
        <f t="shared" si="4"/>
        <v>361.55256723716383</v>
      </c>
      <c r="G32" s="79">
        <f t="shared" si="5"/>
        <v>322.63636363636368</v>
      </c>
    </row>
    <row r="33" spans="1:7" ht="18" customHeight="1" x14ac:dyDescent="0.5">
      <c r="A33" s="1"/>
      <c r="B33" s="71"/>
      <c r="C33" s="17" t="s">
        <v>208</v>
      </c>
      <c r="D33" s="78">
        <f t="shared" si="2"/>
        <v>678.62112144922094</v>
      </c>
      <c r="E33" s="79">
        <f t="shared" si="3"/>
        <v>175.2084741942754</v>
      </c>
      <c r="F33" s="79">
        <f t="shared" si="4"/>
        <v>180.77628361858191</v>
      </c>
      <c r="G33" s="79">
        <f t="shared" si="5"/>
        <v>322.63636363636368</v>
      </c>
    </row>
    <row r="34" spans="1:7" ht="18" customHeight="1" x14ac:dyDescent="0.5">
      <c r="A34" s="1"/>
      <c r="B34" s="71"/>
      <c r="C34" s="80" t="s">
        <v>11</v>
      </c>
      <c r="D34" s="81">
        <f>'Public Cloud'!D11</f>
        <v>2008.9156666666668</v>
      </c>
      <c r="E34" s="82"/>
    </row>
    <row r="35" spans="1:7" ht="15" x14ac:dyDescent="0.5">
      <c r="A35" s="1"/>
      <c r="B35" s="71"/>
    </row>
    <row r="36" spans="1:7" ht="15" x14ac:dyDescent="0.5">
      <c r="A36" s="1"/>
      <c r="B36" s="71"/>
      <c r="C36" s="2" t="s">
        <v>214</v>
      </c>
      <c r="D36" s="83">
        <f t="shared" ref="D36:D38" si="6">1 - D31/D$34</f>
        <v>0.13058799636630192</v>
      </c>
      <c r="E36" s="2" t="s">
        <v>215</v>
      </c>
    </row>
    <row r="37" spans="1:7" ht="15" x14ac:dyDescent="0.5">
      <c r="A37" s="1"/>
      <c r="B37" s="71"/>
      <c r="C37" s="2" t="s">
        <v>216</v>
      </c>
      <c r="D37" s="83">
        <f t="shared" si="6"/>
        <v>0.48499287629193077</v>
      </c>
      <c r="E37" s="2" t="s">
        <v>217</v>
      </c>
    </row>
    <row r="38" spans="1:7" ht="15" x14ac:dyDescent="0.5">
      <c r="A38" s="1"/>
      <c r="B38" s="71"/>
      <c r="C38" s="2" t="s">
        <v>218</v>
      </c>
      <c r="D38" s="83">
        <f t="shared" si="6"/>
        <v>0.66219531625474526</v>
      </c>
      <c r="E38" s="2" t="s">
        <v>219</v>
      </c>
    </row>
    <row r="39" spans="1:7" ht="15" x14ac:dyDescent="0.5">
      <c r="A39" s="1"/>
      <c r="B39" s="71"/>
    </row>
    <row r="40" spans="1:7" ht="15" x14ac:dyDescent="0.5">
      <c r="A40" s="1"/>
      <c r="B40" s="71"/>
    </row>
    <row r="41" spans="1:7" ht="15" x14ac:dyDescent="0.5">
      <c r="A41" s="1"/>
      <c r="B41" s="71"/>
    </row>
    <row r="42" spans="1:7" ht="15" x14ac:dyDescent="0.5">
      <c r="A42" s="1"/>
      <c r="B42" s="71"/>
    </row>
    <row r="43" spans="1:7" ht="15" x14ac:dyDescent="0.5">
      <c r="A43" s="1"/>
      <c r="B43" s="71"/>
    </row>
    <row r="44" spans="1:7" ht="15" x14ac:dyDescent="0.5">
      <c r="A44" s="1"/>
      <c r="B44" s="71"/>
    </row>
    <row r="45" spans="1:7" ht="15" x14ac:dyDescent="0.5">
      <c r="A45" s="1"/>
      <c r="B45" s="71"/>
    </row>
    <row r="46" spans="1:7" ht="15" x14ac:dyDescent="0.5">
      <c r="A46" s="1"/>
      <c r="B46" s="71"/>
    </row>
    <row r="47" spans="1:7" ht="15" x14ac:dyDescent="0.5">
      <c r="A47" s="1"/>
      <c r="B47" s="71"/>
    </row>
    <row r="48" spans="1:7" ht="15" x14ac:dyDescent="0.5">
      <c r="A48" s="1"/>
      <c r="B48" s="71"/>
    </row>
    <row r="49" spans="1:2" ht="15" x14ac:dyDescent="0.5">
      <c r="A49" s="1"/>
      <c r="B49" s="71"/>
    </row>
    <row r="50" spans="1:2" ht="15" x14ac:dyDescent="0.5">
      <c r="A50" s="1"/>
      <c r="B50" s="71"/>
    </row>
    <row r="51" spans="1:2" ht="15" x14ac:dyDescent="0.5">
      <c r="A51" s="1"/>
      <c r="B51" s="71"/>
    </row>
    <row r="52" spans="1:2" ht="15" x14ac:dyDescent="0.5">
      <c r="A52" s="1"/>
      <c r="B52" s="71"/>
    </row>
    <row r="53" spans="1:2" ht="15" x14ac:dyDescent="0.5">
      <c r="A53" s="1"/>
      <c r="B53" s="71"/>
    </row>
    <row r="54" spans="1:2" ht="15" x14ac:dyDescent="0.5">
      <c r="A54" s="1"/>
      <c r="B54" s="71"/>
    </row>
    <row r="55" spans="1:2" ht="15" x14ac:dyDescent="0.5">
      <c r="A55" s="1"/>
      <c r="B55" s="71"/>
    </row>
    <row r="56" spans="1:2" ht="15" x14ac:dyDescent="0.5">
      <c r="A56" s="1"/>
      <c r="B56" s="71"/>
    </row>
    <row r="57" spans="1:2" ht="15" x14ac:dyDescent="0.5">
      <c r="A57" s="1"/>
      <c r="B57" s="71"/>
    </row>
    <row r="58" spans="1:2" ht="15" x14ac:dyDescent="0.5">
      <c r="A58" s="1"/>
      <c r="B58" s="71"/>
    </row>
    <row r="59" spans="1:2" ht="15" x14ac:dyDescent="0.5">
      <c r="A59" s="1"/>
      <c r="B59" s="71"/>
    </row>
    <row r="60" spans="1:2" ht="15" x14ac:dyDescent="0.5">
      <c r="A60" s="1"/>
      <c r="B60" s="71"/>
    </row>
    <row r="61" spans="1:2" ht="15" x14ac:dyDescent="0.5">
      <c r="A61" s="1"/>
      <c r="B61" s="71"/>
    </row>
    <row r="62" spans="1:2" ht="15" x14ac:dyDescent="0.5">
      <c r="A62" s="1"/>
      <c r="B62" s="71"/>
    </row>
    <row r="63" spans="1:2" ht="15" x14ac:dyDescent="0.5">
      <c r="A63" s="1"/>
      <c r="B63" s="71"/>
    </row>
    <row r="64" spans="1:2" ht="15" x14ac:dyDescent="0.5">
      <c r="A64" s="1"/>
      <c r="B64" s="71"/>
    </row>
    <row r="65" spans="1:2" ht="15" x14ac:dyDescent="0.5">
      <c r="A65" s="1"/>
      <c r="B65" s="71"/>
    </row>
    <row r="66" spans="1:2" ht="15" x14ac:dyDescent="0.5">
      <c r="A66" s="1"/>
      <c r="B66" s="71"/>
    </row>
    <row r="67" spans="1:2" ht="15" x14ac:dyDescent="0.5">
      <c r="A67" s="1"/>
      <c r="B67" s="71"/>
    </row>
    <row r="68" spans="1:2" ht="15" x14ac:dyDescent="0.5">
      <c r="A68" s="1"/>
      <c r="B68" s="71"/>
    </row>
    <row r="69" spans="1:2" ht="15" x14ac:dyDescent="0.5">
      <c r="A69" s="1"/>
      <c r="B69" s="71"/>
    </row>
    <row r="70" spans="1:2" ht="15" x14ac:dyDescent="0.5">
      <c r="A70" s="1"/>
      <c r="B70" s="71"/>
    </row>
    <row r="71" spans="1:2" ht="15" x14ac:dyDescent="0.5">
      <c r="A71" s="1"/>
      <c r="B71" s="71"/>
    </row>
    <row r="72" spans="1:2" ht="15" x14ac:dyDescent="0.5">
      <c r="A72" s="1"/>
      <c r="B72" s="71"/>
    </row>
    <row r="73" spans="1:2" ht="15" x14ac:dyDescent="0.5">
      <c r="A73" s="1"/>
      <c r="B73" s="71"/>
    </row>
    <row r="74" spans="1:2" ht="15" x14ac:dyDescent="0.5">
      <c r="A74" s="1"/>
      <c r="B74" s="71"/>
    </row>
    <row r="75" spans="1:2" ht="15" x14ac:dyDescent="0.5">
      <c r="A75" s="1"/>
      <c r="B75" s="71"/>
    </row>
    <row r="76" spans="1:2" ht="15" x14ac:dyDescent="0.5">
      <c r="A76" s="1"/>
      <c r="B76" s="71"/>
    </row>
    <row r="77" spans="1:2" ht="15" x14ac:dyDescent="0.5">
      <c r="A77" s="1"/>
      <c r="B77" s="71"/>
    </row>
    <row r="78" spans="1:2" ht="15" x14ac:dyDescent="0.5">
      <c r="A78" s="1"/>
      <c r="B78" s="71"/>
    </row>
    <row r="79" spans="1:2" ht="15" x14ac:dyDescent="0.5">
      <c r="A79" s="1"/>
      <c r="B79" s="71"/>
    </row>
    <row r="80" spans="1:2" ht="15" x14ac:dyDescent="0.5">
      <c r="A80" s="1"/>
      <c r="B80" s="71"/>
    </row>
    <row r="81" spans="1:2" ht="15" x14ac:dyDescent="0.5">
      <c r="A81" s="1"/>
      <c r="B81" s="71"/>
    </row>
    <row r="82" spans="1:2" ht="15" x14ac:dyDescent="0.5">
      <c r="A82" s="1"/>
      <c r="B82" s="71"/>
    </row>
    <row r="83" spans="1:2" ht="15" x14ac:dyDescent="0.5">
      <c r="A83" s="1"/>
      <c r="B83" s="71"/>
    </row>
    <row r="84" spans="1:2" ht="15" x14ac:dyDescent="0.5">
      <c r="A84" s="1"/>
      <c r="B84" s="71"/>
    </row>
    <row r="85" spans="1:2" ht="15" x14ac:dyDescent="0.5">
      <c r="A85" s="1"/>
      <c r="B85" s="71"/>
    </row>
    <row r="86" spans="1:2" ht="15" x14ac:dyDescent="0.5">
      <c r="A86" s="1"/>
      <c r="B86" s="71"/>
    </row>
    <row r="87" spans="1:2" ht="15" x14ac:dyDescent="0.5">
      <c r="A87" s="1"/>
      <c r="B87" s="71"/>
    </row>
    <row r="88" spans="1:2" ht="15" x14ac:dyDescent="0.5">
      <c r="A88" s="1"/>
      <c r="B88" s="71"/>
    </row>
    <row r="89" spans="1:2" ht="15" x14ac:dyDescent="0.5">
      <c r="A89" s="1"/>
      <c r="B89" s="71"/>
    </row>
    <row r="90" spans="1:2" ht="15" x14ac:dyDescent="0.5">
      <c r="A90" s="1"/>
      <c r="B90" s="71"/>
    </row>
    <row r="91" spans="1:2" ht="15" x14ac:dyDescent="0.5">
      <c r="A91" s="1"/>
      <c r="B91" s="71"/>
    </row>
    <row r="92" spans="1:2" ht="15" x14ac:dyDescent="0.5">
      <c r="A92" s="1"/>
      <c r="B92" s="71"/>
    </row>
    <row r="93" spans="1:2" ht="15" x14ac:dyDescent="0.5">
      <c r="A93" s="1"/>
      <c r="B93" s="71"/>
    </row>
    <row r="94" spans="1:2" ht="15" x14ac:dyDescent="0.5">
      <c r="A94" s="1"/>
      <c r="B94" s="71"/>
    </row>
    <row r="95" spans="1:2" ht="15" x14ac:dyDescent="0.5">
      <c r="A95" s="1"/>
      <c r="B95" s="71"/>
    </row>
    <row r="96" spans="1:2" ht="15" x14ac:dyDescent="0.5">
      <c r="A96" s="1"/>
      <c r="B96" s="71"/>
    </row>
    <row r="97" spans="1:2" ht="15" x14ac:dyDescent="0.5">
      <c r="A97" s="1"/>
      <c r="B97" s="71"/>
    </row>
    <row r="98" spans="1:2" ht="15" x14ac:dyDescent="0.5">
      <c r="A98" s="1"/>
      <c r="B98" s="71"/>
    </row>
    <row r="99" spans="1:2" ht="15" x14ac:dyDescent="0.5">
      <c r="A99" s="1"/>
      <c r="B99" s="71"/>
    </row>
    <row r="100" spans="1:2" ht="15" x14ac:dyDescent="0.5">
      <c r="A100" s="1"/>
      <c r="B100" s="71"/>
    </row>
    <row r="101" spans="1:2" ht="15" x14ac:dyDescent="0.5">
      <c r="A101" s="1"/>
      <c r="B101" s="71"/>
    </row>
    <row r="102" spans="1:2" ht="15" x14ac:dyDescent="0.5">
      <c r="A102" s="1"/>
      <c r="B102" s="71"/>
    </row>
    <row r="103" spans="1:2" ht="15" x14ac:dyDescent="0.5">
      <c r="A103" s="1"/>
      <c r="B103" s="71"/>
    </row>
    <row r="104" spans="1:2" ht="15" x14ac:dyDescent="0.5">
      <c r="A104" s="1"/>
      <c r="B104" s="71"/>
    </row>
    <row r="105" spans="1:2" ht="15" x14ac:dyDescent="0.5">
      <c r="A105" s="1"/>
      <c r="B105" s="71"/>
    </row>
    <row r="106" spans="1:2" ht="15" x14ac:dyDescent="0.5">
      <c r="A106" s="1"/>
      <c r="B106" s="71"/>
    </row>
    <row r="107" spans="1:2" ht="15" x14ac:dyDescent="0.5">
      <c r="A107" s="1"/>
      <c r="B107" s="71"/>
    </row>
    <row r="108" spans="1:2" ht="15" x14ac:dyDescent="0.5">
      <c r="A108" s="1"/>
      <c r="B108" s="71"/>
    </row>
    <row r="109" spans="1:2" ht="15" x14ac:dyDescent="0.5">
      <c r="A109" s="1"/>
      <c r="B109" s="71"/>
    </row>
    <row r="110" spans="1:2" ht="15" x14ac:dyDescent="0.5">
      <c r="A110" s="1"/>
      <c r="B110" s="71"/>
    </row>
    <row r="111" spans="1:2" ht="15" x14ac:dyDescent="0.5">
      <c r="A111" s="1"/>
      <c r="B111" s="71"/>
    </row>
    <row r="112" spans="1:2" ht="15" x14ac:dyDescent="0.5">
      <c r="A112" s="1"/>
      <c r="B112" s="71"/>
    </row>
    <row r="113" spans="1:2" ht="15" x14ac:dyDescent="0.5">
      <c r="A113" s="1"/>
      <c r="B113" s="71"/>
    </row>
    <row r="114" spans="1:2" ht="15" x14ac:dyDescent="0.5">
      <c r="A114" s="1"/>
      <c r="B114" s="71"/>
    </row>
    <row r="115" spans="1:2" ht="15" x14ac:dyDescent="0.5">
      <c r="A115" s="1"/>
      <c r="B115" s="71"/>
    </row>
    <row r="116" spans="1:2" ht="15" x14ac:dyDescent="0.5">
      <c r="A116" s="1"/>
      <c r="B116" s="71"/>
    </row>
    <row r="117" spans="1:2" ht="15" x14ac:dyDescent="0.5">
      <c r="A117" s="1"/>
      <c r="B117" s="71"/>
    </row>
    <row r="118" spans="1:2" ht="15" x14ac:dyDescent="0.5">
      <c r="A118" s="1"/>
      <c r="B118" s="71"/>
    </row>
    <row r="119" spans="1:2" ht="15" x14ac:dyDescent="0.5">
      <c r="A119" s="1"/>
      <c r="B119" s="71"/>
    </row>
    <row r="120" spans="1:2" ht="15" x14ac:dyDescent="0.5">
      <c r="A120" s="1"/>
      <c r="B120" s="71"/>
    </row>
    <row r="121" spans="1:2" ht="15" x14ac:dyDescent="0.5">
      <c r="A121" s="1"/>
      <c r="B121" s="71"/>
    </row>
    <row r="122" spans="1:2" ht="15" x14ac:dyDescent="0.5">
      <c r="A122" s="1"/>
      <c r="B122" s="71"/>
    </row>
    <row r="123" spans="1:2" ht="15" x14ac:dyDescent="0.5">
      <c r="A123" s="1"/>
      <c r="B123" s="71"/>
    </row>
    <row r="124" spans="1:2" ht="15" x14ac:dyDescent="0.5">
      <c r="A124" s="1"/>
      <c r="B124" s="71"/>
    </row>
    <row r="125" spans="1:2" ht="15" x14ac:dyDescent="0.5">
      <c r="A125" s="1"/>
      <c r="B125" s="71"/>
    </row>
    <row r="126" spans="1:2" ht="15" x14ac:dyDescent="0.5">
      <c r="A126" s="1"/>
      <c r="B126" s="71"/>
    </row>
    <row r="127" spans="1:2" ht="15" x14ac:dyDescent="0.5">
      <c r="A127" s="1"/>
      <c r="B127" s="71"/>
    </row>
    <row r="128" spans="1:2" ht="15" x14ac:dyDescent="0.5">
      <c r="A128" s="1"/>
      <c r="B128" s="71"/>
    </row>
    <row r="129" spans="1:2" ht="15" x14ac:dyDescent="0.5">
      <c r="A129" s="1"/>
      <c r="B129" s="71"/>
    </row>
    <row r="130" spans="1:2" ht="15" x14ac:dyDescent="0.5">
      <c r="A130" s="1"/>
      <c r="B130" s="71"/>
    </row>
    <row r="131" spans="1:2" ht="15" x14ac:dyDescent="0.5">
      <c r="A131" s="1"/>
      <c r="B131" s="71"/>
    </row>
    <row r="132" spans="1:2" ht="15" x14ac:dyDescent="0.5">
      <c r="A132" s="1"/>
      <c r="B132" s="71"/>
    </row>
    <row r="133" spans="1:2" ht="15" x14ac:dyDescent="0.5">
      <c r="A133" s="1"/>
      <c r="B133" s="71"/>
    </row>
    <row r="134" spans="1:2" ht="15" x14ac:dyDescent="0.5">
      <c r="A134" s="1"/>
      <c r="B134" s="71"/>
    </row>
    <row r="135" spans="1:2" ht="15" x14ac:dyDescent="0.5">
      <c r="A135" s="1"/>
      <c r="B135" s="71"/>
    </row>
    <row r="136" spans="1:2" ht="15" x14ac:dyDescent="0.5">
      <c r="A136" s="1"/>
      <c r="B136" s="71"/>
    </row>
    <row r="137" spans="1:2" ht="15" x14ac:dyDescent="0.5">
      <c r="A137" s="1"/>
      <c r="B137" s="71"/>
    </row>
    <row r="138" spans="1:2" ht="15" x14ac:dyDescent="0.5">
      <c r="A138" s="1"/>
      <c r="B138" s="71"/>
    </row>
    <row r="139" spans="1:2" ht="15" x14ac:dyDescent="0.5">
      <c r="A139" s="1"/>
      <c r="B139" s="71"/>
    </row>
    <row r="140" spans="1:2" ht="15" x14ac:dyDescent="0.5">
      <c r="A140" s="1"/>
      <c r="B140" s="71"/>
    </row>
    <row r="141" spans="1:2" ht="15" x14ac:dyDescent="0.5">
      <c r="A141" s="1"/>
      <c r="B141" s="71"/>
    </row>
    <row r="142" spans="1:2" ht="15" x14ac:dyDescent="0.5">
      <c r="A142" s="1"/>
      <c r="B142" s="71"/>
    </row>
    <row r="143" spans="1:2" ht="15" x14ac:dyDescent="0.5">
      <c r="A143" s="1"/>
      <c r="B143" s="71"/>
    </row>
    <row r="144" spans="1:2" ht="15" x14ac:dyDescent="0.5">
      <c r="A144" s="1"/>
      <c r="B144" s="71"/>
    </row>
    <row r="145" spans="1:2" ht="15" x14ac:dyDescent="0.5">
      <c r="A145" s="1"/>
      <c r="B145" s="71"/>
    </row>
    <row r="146" spans="1:2" ht="15" x14ac:dyDescent="0.5">
      <c r="A146" s="1"/>
      <c r="B146" s="71"/>
    </row>
    <row r="147" spans="1:2" ht="15" x14ac:dyDescent="0.5">
      <c r="A147" s="1"/>
      <c r="B147" s="71"/>
    </row>
    <row r="148" spans="1:2" ht="15" x14ac:dyDescent="0.5">
      <c r="A148" s="1"/>
      <c r="B148" s="71"/>
    </row>
    <row r="149" spans="1:2" ht="15" x14ac:dyDescent="0.5">
      <c r="A149" s="1"/>
      <c r="B149" s="71"/>
    </row>
    <row r="150" spans="1:2" ht="15" x14ac:dyDescent="0.5">
      <c r="A150" s="1"/>
      <c r="B150" s="71"/>
    </row>
    <row r="151" spans="1:2" ht="15" x14ac:dyDescent="0.5">
      <c r="A151" s="1"/>
      <c r="B151" s="71"/>
    </row>
    <row r="152" spans="1:2" ht="15" x14ac:dyDescent="0.5">
      <c r="A152" s="1"/>
      <c r="B152" s="71"/>
    </row>
    <row r="153" spans="1:2" ht="15" x14ac:dyDescent="0.5">
      <c r="A153" s="1"/>
      <c r="B153" s="71"/>
    </row>
    <row r="154" spans="1:2" ht="15" x14ac:dyDescent="0.5">
      <c r="A154" s="1"/>
      <c r="B154" s="71"/>
    </row>
    <row r="155" spans="1:2" ht="15" x14ac:dyDescent="0.5">
      <c r="A155" s="1"/>
      <c r="B155" s="71"/>
    </row>
    <row r="156" spans="1:2" ht="15" x14ac:dyDescent="0.5">
      <c r="A156" s="1"/>
      <c r="B156" s="71"/>
    </row>
    <row r="157" spans="1:2" ht="15" x14ac:dyDescent="0.5">
      <c r="A157" s="1"/>
      <c r="B157" s="71"/>
    </row>
    <row r="158" spans="1:2" ht="15" x14ac:dyDescent="0.5">
      <c r="A158" s="1"/>
      <c r="B158" s="71"/>
    </row>
    <row r="159" spans="1:2" ht="15" x14ac:dyDescent="0.5">
      <c r="A159" s="1"/>
      <c r="B159" s="71"/>
    </row>
    <row r="160" spans="1:2" ht="15" x14ac:dyDescent="0.5">
      <c r="A160" s="1"/>
      <c r="B160" s="71"/>
    </row>
    <row r="161" spans="1:2" ht="15" x14ac:dyDescent="0.5">
      <c r="A161" s="1"/>
      <c r="B161" s="71"/>
    </row>
    <row r="162" spans="1:2" ht="15" x14ac:dyDescent="0.5">
      <c r="A162" s="1"/>
      <c r="B162" s="71"/>
    </row>
    <row r="163" spans="1:2" ht="15" x14ac:dyDescent="0.5">
      <c r="A163" s="1"/>
      <c r="B163" s="71"/>
    </row>
    <row r="164" spans="1:2" ht="15" x14ac:dyDescent="0.5">
      <c r="A164" s="1"/>
      <c r="B164" s="71"/>
    </row>
    <row r="165" spans="1:2" ht="15" x14ac:dyDescent="0.5">
      <c r="A165" s="1"/>
      <c r="B165" s="71"/>
    </row>
    <row r="166" spans="1:2" ht="15" x14ac:dyDescent="0.5">
      <c r="A166" s="1"/>
      <c r="B166" s="71"/>
    </row>
    <row r="167" spans="1:2" ht="15" x14ac:dyDescent="0.5">
      <c r="A167" s="1"/>
      <c r="B167" s="71"/>
    </row>
    <row r="168" spans="1:2" ht="15" x14ac:dyDescent="0.5">
      <c r="A168" s="1"/>
      <c r="B168" s="71"/>
    </row>
    <row r="169" spans="1:2" ht="15" x14ac:dyDescent="0.5">
      <c r="A169" s="1"/>
      <c r="B169" s="71"/>
    </row>
    <row r="170" spans="1:2" ht="15" x14ac:dyDescent="0.5">
      <c r="A170" s="1"/>
      <c r="B170" s="71"/>
    </row>
    <row r="171" spans="1:2" ht="15" x14ac:dyDescent="0.5">
      <c r="A171" s="1"/>
      <c r="B171" s="71"/>
    </row>
    <row r="172" spans="1:2" ht="15" x14ac:dyDescent="0.5">
      <c r="A172" s="1"/>
      <c r="B172" s="71"/>
    </row>
    <row r="173" spans="1:2" ht="15" x14ac:dyDescent="0.5">
      <c r="A173" s="1"/>
      <c r="B173" s="71"/>
    </row>
    <row r="174" spans="1:2" ht="15" x14ac:dyDescent="0.5">
      <c r="A174" s="1"/>
      <c r="B174" s="71"/>
    </row>
    <row r="175" spans="1:2" ht="15" x14ac:dyDescent="0.5">
      <c r="A175" s="1"/>
      <c r="B175" s="71"/>
    </row>
    <row r="176" spans="1:2" ht="15" x14ac:dyDescent="0.5">
      <c r="A176" s="1"/>
      <c r="B176" s="71"/>
    </row>
    <row r="177" spans="1:2" ht="15" x14ac:dyDescent="0.5">
      <c r="A177" s="1"/>
      <c r="B177" s="71"/>
    </row>
    <row r="178" spans="1:2" ht="15" x14ac:dyDescent="0.5">
      <c r="A178" s="1"/>
      <c r="B178" s="71"/>
    </row>
    <row r="179" spans="1:2" ht="15" x14ac:dyDescent="0.5">
      <c r="A179" s="1"/>
      <c r="B179" s="71"/>
    </row>
    <row r="180" spans="1:2" ht="15" x14ac:dyDescent="0.5">
      <c r="A180" s="1"/>
      <c r="B180" s="71"/>
    </row>
    <row r="181" spans="1:2" ht="15" x14ac:dyDescent="0.5">
      <c r="A181" s="1"/>
      <c r="B181" s="71"/>
    </row>
    <row r="182" spans="1:2" ht="15" x14ac:dyDescent="0.5">
      <c r="A182" s="1"/>
      <c r="B182" s="71"/>
    </row>
    <row r="183" spans="1:2" ht="15" x14ac:dyDescent="0.5">
      <c r="A183" s="1"/>
      <c r="B183" s="71"/>
    </row>
    <row r="184" spans="1:2" ht="15" x14ac:dyDescent="0.5">
      <c r="A184" s="1"/>
      <c r="B184" s="71"/>
    </row>
    <row r="185" spans="1:2" ht="15" x14ac:dyDescent="0.5">
      <c r="A185" s="1"/>
      <c r="B185" s="71"/>
    </row>
    <row r="186" spans="1:2" ht="15" x14ac:dyDescent="0.5">
      <c r="A186" s="1"/>
      <c r="B186" s="71"/>
    </row>
    <row r="187" spans="1:2" ht="15" x14ac:dyDescent="0.5">
      <c r="A187" s="1"/>
      <c r="B187" s="71"/>
    </row>
    <row r="188" spans="1:2" ht="15" x14ac:dyDescent="0.5">
      <c r="A188" s="1"/>
      <c r="B188" s="71"/>
    </row>
    <row r="189" spans="1:2" ht="15" x14ac:dyDescent="0.5">
      <c r="A189" s="1"/>
      <c r="B189" s="71"/>
    </row>
    <row r="190" spans="1:2" ht="15" x14ac:dyDescent="0.5">
      <c r="A190" s="1"/>
      <c r="B190" s="71"/>
    </row>
    <row r="191" spans="1:2" ht="15" x14ac:dyDescent="0.5">
      <c r="A191" s="1"/>
      <c r="B191" s="71"/>
    </row>
    <row r="192" spans="1:2" ht="15" x14ac:dyDescent="0.5">
      <c r="A192" s="1"/>
      <c r="B192" s="71"/>
    </row>
    <row r="193" spans="1:2" ht="15" x14ac:dyDescent="0.5">
      <c r="A193" s="1"/>
      <c r="B193" s="71"/>
    </row>
    <row r="194" spans="1:2" ht="15" x14ac:dyDescent="0.5">
      <c r="A194" s="1"/>
      <c r="B194" s="71"/>
    </row>
    <row r="195" spans="1:2" ht="15" x14ac:dyDescent="0.5">
      <c r="A195" s="1"/>
      <c r="B195" s="71"/>
    </row>
    <row r="196" spans="1:2" ht="15" x14ac:dyDescent="0.5">
      <c r="A196" s="1"/>
      <c r="B196" s="71"/>
    </row>
    <row r="197" spans="1:2" ht="15" x14ac:dyDescent="0.5">
      <c r="A197" s="1"/>
      <c r="B197" s="71"/>
    </row>
    <row r="198" spans="1:2" ht="15" x14ac:dyDescent="0.5">
      <c r="A198" s="1"/>
      <c r="B198" s="71"/>
    </row>
    <row r="199" spans="1:2" ht="15" x14ac:dyDescent="0.5">
      <c r="A199" s="1"/>
      <c r="B199" s="71"/>
    </row>
    <row r="200" spans="1:2" ht="15" x14ac:dyDescent="0.5">
      <c r="A200" s="1"/>
      <c r="B200" s="71"/>
    </row>
    <row r="201" spans="1:2" ht="15" x14ac:dyDescent="0.5">
      <c r="A201" s="1"/>
      <c r="B201" s="71"/>
    </row>
    <row r="202" spans="1:2" ht="15" x14ac:dyDescent="0.5">
      <c r="A202" s="1"/>
      <c r="B202" s="71"/>
    </row>
    <row r="203" spans="1:2" ht="15" x14ac:dyDescent="0.5">
      <c r="A203" s="1"/>
      <c r="B203" s="71"/>
    </row>
    <row r="204" spans="1:2" ht="15" x14ac:dyDescent="0.5">
      <c r="A204" s="1"/>
      <c r="B204" s="71"/>
    </row>
    <row r="205" spans="1:2" ht="15" x14ac:dyDescent="0.5">
      <c r="A205" s="1"/>
      <c r="B205" s="71"/>
    </row>
    <row r="206" spans="1:2" ht="15" x14ac:dyDescent="0.5">
      <c r="A206" s="1"/>
      <c r="B206" s="71"/>
    </row>
    <row r="207" spans="1:2" ht="15" x14ac:dyDescent="0.5">
      <c r="A207" s="1"/>
      <c r="B207" s="71"/>
    </row>
    <row r="208" spans="1:2" ht="15" x14ac:dyDescent="0.5">
      <c r="A208" s="1"/>
      <c r="B208" s="71"/>
    </row>
    <row r="209" spans="1:2" ht="15" x14ac:dyDescent="0.5">
      <c r="A209" s="1"/>
      <c r="B209" s="71"/>
    </row>
    <row r="210" spans="1:2" ht="15" x14ac:dyDescent="0.5">
      <c r="A210" s="1"/>
      <c r="B210" s="71"/>
    </row>
    <row r="211" spans="1:2" ht="15" x14ac:dyDescent="0.5">
      <c r="A211" s="1"/>
      <c r="B211" s="71"/>
    </row>
    <row r="212" spans="1:2" ht="15" x14ac:dyDescent="0.5">
      <c r="A212" s="1"/>
      <c r="B212" s="71"/>
    </row>
    <row r="213" spans="1:2" ht="15" x14ac:dyDescent="0.5">
      <c r="A213" s="1"/>
      <c r="B213" s="71"/>
    </row>
    <row r="214" spans="1:2" ht="15" x14ac:dyDescent="0.5">
      <c r="A214" s="1"/>
      <c r="B214" s="71"/>
    </row>
    <row r="215" spans="1:2" ht="15" x14ac:dyDescent="0.5">
      <c r="A215" s="1"/>
      <c r="B215" s="71"/>
    </row>
    <row r="216" spans="1:2" ht="15" x14ac:dyDescent="0.5">
      <c r="A216" s="1"/>
      <c r="B216" s="71"/>
    </row>
    <row r="217" spans="1:2" ht="15" x14ac:dyDescent="0.5">
      <c r="A217" s="1"/>
      <c r="B217" s="71"/>
    </row>
    <row r="218" spans="1:2" ht="15" x14ac:dyDescent="0.5">
      <c r="A218" s="1"/>
      <c r="B218" s="71"/>
    </row>
    <row r="219" spans="1:2" ht="15" x14ac:dyDescent="0.5">
      <c r="A219" s="1"/>
      <c r="B219" s="71"/>
    </row>
    <row r="220" spans="1:2" ht="15" x14ac:dyDescent="0.5">
      <c r="A220" s="1"/>
      <c r="B220" s="71"/>
    </row>
    <row r="221" spans="1:2" ht="15" x14ac:dyDescent="0.5">
      <c r="A221" s="1"/>
      <c r="B221" s="71"/>
    </row>
    <row r="222" spans="1:2" ht="15" x14ac:dyDescent="0.5">
      <c r="A222" s="1"/>
      <c r="B222" s="71"/>
    </row>
    <row r="223" spans="1:2" ht="15" x14ac:dyDescent="0.5">
      <c r="A223" s="1"/>
      <c r="B223" s="71"/>
    </row>
    <row r="224" spans="1:2" ht="15" x14ac:dyDescent="0.5">
      <c r="A224" s="1"/>
      <c r="B224" s="71"/>
    </row>
    <row r="225" spans="1:2" ht="15" x14ac:dyDescent="0.5">
      <c r="A225" s="1"/>
      <c r="B225" s="71"/>
    </row>
    <row r="226" spans="1:2" ht="15" x14ac:dyDescent="0.5">
      <c r="A226" s="1"/>
      <c r="B226" s="71"/>
    </row>
    <row r="227" spans="1:2" ht="15" x14ac:dyDescent="0.5">
      <c r="A227" s="1"/>
      <c r="B227" s="71"/>
    </row>
    <row r="228" spans="1:2" ht="15" x14ac:dyDescent="0.5">
      <c r="A228" s="1"/>
      <c r="B228" s="71"/>
    </row>
    <row r="229" spans="1:2" ht="15" x14ac:dyDescent="0.5">
      <c r="A229" s="1"/>
      <c r="B229" s="71"/>
    </row>
    <row r="230" spans="1:2" ht="15" x14ac:dyDescent="0.5">
      <c r="A230" s="1"/>
      <c r="B230" s="71"/>
    </row>
    <row r="231" spans="1:2" ht="15" x14ac:dyDescent="0.5">
      <c r="A231" s="1"/>
      <c r="B231" s="71"/>
    </row>
    <row r="232" spans="1:2" ht="15" x14ac:dyDescent="0.5">
      <c r="A232" s="1"/>
      <c r="B232" s="71"/>
    </row>
    <row r="233" spans="1:2" ht="15" x14ac:dyDescent="0.5">
      <c r="A233" s="1"/>
      <c r="B233" s="71"/>
    </row>
    <row r="234" spans="1:2" ht="15" x14ac:dyDescent="0.5">
      <c r="A234" s="1"/>
      <c r="B234" s="71"/>
    </row>
    <row r="235" spans="1:2" ht="15" x14ac:dyDescent="0.5">
      <c r="A235" s="1"/>
      <c r="B235" s="71"/>
    </row>
    <row r="236" spans="1:2" ht="15" x14ac:dyDescent="0.5">
      <c r="A236" s="1"/>
      <c r="B236" s="71"/>
    </row>
    <row r="237" spans="1:2" ht="15" x14ac:dyDescent="0.5">
      <c r="A237" s="1"/>
      <c r="B237" s="71"/>
    </row>
    <row r="238" spans="1:2" ht="15" x14ac:dyDescent="0.5">
      <c r="A238" s="1"/>
      <c r="B238" s="71"/>
    </row>
    <row r="239" spans="1:2" ht="15" x14ac:dyDescent="0.5">
      <c r="A239" s="1"/>
      <c r="B239" s="71"/>
    </row>
    <row r="240" spans="1:2" ht="15" x14ac:dyDescent="0.5">
      <c r="A240" s="1"/>
      <c r="B240" s="71"/>
    </row>
    <row r="241" spans="1:2" ht="15" x14ac:dyDescent="0.5">
      <c r="A241" s="1"/>
      <c r="B241" s="71"/>
    </row>
    <row r="242" spans="1:2" ht="15" x14ac:dyDescent="0.5">
      <c r="A242" s="1"/>
      <c r="B242" s="71"/>
    </row>
    <row r="243" spans="1:2" ht="15" x14ac:dyDescent="0.5">
      <c r="A243" s="1"/>
      <c r="B243" s="71"/>
    </row>
    <row r="244" spans="1:2" ht="15" x14ac:dyDescent="0.5">
      <c r="A244" s="1"/>
      <c r="B244" s="71"/>
    </row>
    <row r="245" spans="1:2" ht="15" x14ac:dyDescent="0.5">
      <c r="A245" s="1"/>
      <c r="B245" s="71"/>
    </row>
    <row r="246" spans="1:2" ht="15" x14ac:dyDescent="0.5">
      <c r="A246" s="1"/>
      <c r="B246" s="71"/>
    </row>
    <row r="247" spans="1:2" ht="15" x14ac:dyDescent="0.5">
      <c r="A247" s="1"/>
      <c r="B247" s="71"/>
    </row>
    <row r="248" spans="1:2" ht="15" x14ac:dyDescent="0.5">
      <c r="A248" s="1"/>
      <c r="B248" s="71"/>
    </row>
    <row r="249" spans="1:2" ht="15" x14ac:dyDescent="0.5">
      <c r="A249" s="1"/>
      <c r="B249" s="71"/>
    </row>
    <row r="250" spans="1:2" ht="15" x14ac:dyDescent="0.5">
      <c r="A250" s="1"/>
      <c r="B250" s="71"/>
    </row>
    <row r="251" spans="1:2" ht="15" x14ac:dyDescent="0.5">
      <c r="A251" s="1"/>
      <c r="B251" s="71"/>
    </row>
    <row r="252" spans="1:2" ht="15" x14ac:dyDescent="0.5">
      <c r="A252" s="1"/>
      <c r="B252" s="71"/>
    </row>
    <row r="253" spans="1:2" ht="15" x14ac:dyDescent="0.5">
      <c r="A253" s="1"/>
      <c r="B253" s="71"/>
    </row>
    <row r="254" spans="1:2" ht="15" x14ac:dyDescent="0.5">
      <c r="A254" s="1"/>
      <c r="B254" s="71"/>
    </row>
    <row r="255" spans="1:2" ht="15" x14ac:dyDescent="0.5">
      <c r="A255" s="1"/>
      <c r="B255" s="71"/>
    </row>
    <row r="256" spans="1:2" ht="15" x14ac:dyDescent="0.5">
      <c r="A256" s="1"/>
      <c r="B256" s="71"/>
    </row>
    <row r="257" spans="1:2" ht="15" x14ac:dyDescent="0.5">
      <c r="A257" s="1"/>
      <c r="B257" s="71"/>
    </row>
    <row r="258" spans="1:2" ht="15" x14ac:dyDescent="0.5">
      <c r="A258" s="1"/>
      <c r="B258" s="71"/>
    </row>
    <row r="259" spans="1:2" ht="15" x14ac:dyDescent="0.5">
      <c r="A259" s="1"/>
      <c r="B259" s="71"/>
    </row>
    <row r="260" spans="1:2" ht="15" x14ac:dyDescent="0.5">
      <c r="A260" s="1"/>
      <c r="B260" s="71"/>
    </row>
    <row r="261" spans="1:2" ht="15" x14ac:dyDescent="0.5">
      <c r="A261" s="1"/>
      <c r="B261" s="71"/>
    </row>
    <row r="262" spans="1:2" ht="15" x14ac:dyDescent="0.5">
      <c r="A262" s="1"/>
      <c r="B262" s="71"/>
    </row>
    <row r="263" spans="1:2" ht="15" x14ac:dyDescent="0.5">
      <c r="A263" s="1"/>
      <c r="B263" s="71"/>
    </row>
    <row r="264" spans="1:2" ht="15" x14ac:dyDescent="0.5">
      <c r="A264" s="1"/>
      <c r="B264" s="71"/>
    </row>
    <row r="265" spans="1:2" ht="15" x14ac:dyDescent="0.5">
      <c r="A265" s="1"/>
      <c r="B265" s="71"/>
    </row>
    <row r="266" spans="1:2" ht="15" x14ac:dyDescent="0.5">
      <c r="A266" s="1"/>
      <c r="B266" s="71"/>
    </row>
    <row r="267" spans="1:2" ht="15" x14ac:dyDescent="0.5">
      <c r="A267" s="1"/>
      <c r="B267" s="71"/>
    </row>
    <row r="268" spans="1:2" ht="15" x14ac:dyDescent="0.5">
      <c r="A268" s="1"/>
      <c r="B268" s="71"/>
    </row>
    <row r="269" spans="1:2" ht="15" x14ac:dyDescent="0.5">
      <c r="A269" s="1"/>
      <c r="B269" s="71"/>
    </row>
    <row r="270" spans="1:2" ht="15" x14ac:dyDescent="0.5">
      <c r="A270" s="1"/>
      <c r="B270" s="71"/>
    </row>
    <row r="271" spans="1:2" ht="15" x14ac:dyDescent="0.5">
      <c r="A271" s="1"/>
      <c r="B271" s="71"/>
    </row>
    <row r="272" spans="1:2" ht="15" x14ac:dyDescent="0.5">
      <c r="A272" s="1"/>
      <c r="B272" s="71"/>
    </row>
    <row r="273" spans="1:2" ht="15" x14ac:dyDescent="0.5">
      <c r="A273" s="1"/>
      <c r="B273" s="71"/>
    </row>
    <row r="274" spans="1:2" ht="15" x14ac:dyDescent="0.5">
      <c r="A274" s="1"/>
      <c r="B274" s="71"/>
    </row>
    <row r="275" spans="1:2" ht="15" x14ac:dyDescent="0.5">
      <c r="A275" s="1"/>
      <c r="B275" s="71"/>
    </row>
    <row r="276" spans="1:2" ht="15" x14ac:dyDescent="0.5">
      <c r="A276" s="1"/>
      <c r="B276" s="71"/>
    </row>
    <row r="277" spans="1:2" ht="15" x14ac:dyDescent="0.5">
      <c r="A277" s="1"/>
      <c r="B277" s="71"/>
    </row>
    <row r="278" spans="1:2" ht="15" x14ac:dyDescent="0.5">
      <c r="A278" s="1"/>
      <c r="B278" s="71"/>
    </row>
    <row r="279" spans="1:2" ht="15" x14ac:dyDescent="0.5">
      <c r="A279" s="1"/>
      <c r="B279" s="71"/>
    </row>
    <row r="280" spans="1:2" ht="15" x14ac:dyDescent="0.5">
      <c r="A280" s="1"/>
      <c r="B280" s="71"/>
    </row>
    <row r="281" spans="1:2" ht="15" x14ac:dyDescent="0.5">
      <c r="A281" s="1"/>
      <c r="B281" s="71"/>
    </row>
    <row r="282" spans="1:2" ht="15" x14ac:dyDescent="0.5">
      <c r="A282" s="1"/>
      <c r="B282" s="71"/>
    </row>
    <row r="283" spans="1:2" ht="15" x14ac:dyDescent="0.5">
      <c r="A283" s="1"/>
      <c r="B283" s="71"/>
    </row>
    <row r="284" spans="1:2" ht="15" x14ac:dyDescent="0.5">
      <c r="A284" s="1"/>
      <c r="B284" s="71"/>
    </row>
    <row r="285" spans="1:2" ht="15" x14ac:dyDescent="0.5">
      <c r="A285" s="1"/>
      <c r="B285" s="71"/>
    </row>
    <row r="286" spans="1:2" ht="15" x14ac:dyDescent="0.5">
      <c r="A286" s="1"/>
      <c r="B286" s="71"/>
    </row>
    <row r="287" spans="1:2" ht="15" x14ac:dyDescent="0.5">
      <c r="A287" s="1"/>
      <c r="B287" s="71"/>
    </row>
    <row r="288" spans="1:2" ht="15" x14ac:dyDescent="0.5">
      <c r="A288" s="1"/>
      <c r="B288" s="71"/>
    </row>
    <row r="289" spans="1:2" ht="15" x14ac:dyDescent="0.5">
      <c r="A289" s="1"/>
      <c r="B289" s="71"/>
    </row>
    <row r="290" spans="1:2" ht="15" x14ac:dyDescent="0.5">
      <c r="A290" s="1"/>
      <c r="B290" s="71"/>
    </row>
    <row r="291" spans="1:2" ht="15" x14ac:dyDescent="0.5">
      <c r="A291" s="1"/>
      <c r="B291" s="71"/>
    </row>
    <row r="292" spans="1:2" ht="15" x14ac:dyDescent="0.5">
      <c r="A292" s="1"/>
      <c r="B292" s="71"/>
    </row>
    <row r="293" spans="1:2" ht="15" x14ac:dyDescent="0.5">
      <c r="A293" s="1"/>
      <c r="B293" s="71"/>
    </row>
    <row r="294" spans="1:2" ht="15" x14ac:dyDescent="0.5">
      <c r="A294" s="1"/>
      <c r="B294" s="71"/>
    </row>
    <row r="295" spans="1:2" ht="15" x14ac:dyDescent="0.5">
      <c r="A295" s="1"/>
      <c r="B295" s="71"/>
    </row>
    <row r="296" spans="1:2" ht="15" x14ac:dyDescent="0.5">
      <c r="A296" s="1"/>
      <c r="B296" s="71"/>
    </row>
    <row r="297" spans="1:2" ht="15" x14ac:dyDescent="0.5">
      <c r="A297" s="1"/>
      <c r="B297" s="71"/>
    </row>
    <row r="298" spans="1:2" ht="15" x14ac:dyDescent="0.5">
      <c r="A298" s="1"/>
      <c r="B298" s="71"/>
    </row>
    <row r="299" spans="1:2" ht="15" x14ac:dyDescent="0.5">
      <c r="A299" s="1"/>
      <c r="B299" s="71"/>
    </row>
    <row r="300" spans="1:2" ht="15" x14ac:dyDescent="0.5">
      <c r="A300" s="1"/>
      <c r="B300" s="71"/>
    </row>
    <row r="301" spans="1:2" ht="15" x14ac:dyDescent="0.5">
      <c r="A301" s="1"/>
      <c r="B301" s="71"/>
    </row>
    <row r="302" spans="1:2" ht="15" x14ac:dyDescent="0.5">
      <c r="A302" s="1"/>
      <c r="B302" s="71"/>
    </row>
    <row r="303" spans="1:2" ht="15" x14ac:dyDescent="0.5">
      <c r="A303" s="1"/>
      <c r="B303" s="71"/>
    </row>
    <row r="304" spans="1:2" ht="15" x14ac:dyDescent="0.5">
      <c r="A304" s="1"/>
      <c r="B304" s="71"/>
    </row>
    <row r="305" spans="1:2" ht="15" x14ac:dyDescent="0.5">
      <c r="A305" s="1"/>
      <c r="B305" s="71"/>
    </row>
    <row r="306" spans="1:2" ht="15" x14ac:dyDescent="0.5">
      <c r="A306" s="1"/>
      <c r="B306" s="71"/>
    </row>
    <row r="307" spans="1:2" ht="15" x14ac:dyDescent="0.5">
      <c r="A307" s="1"/>
      <c r="B307" s="71"/>
    </row>
    <row r="308" spans="1:2" ht="15" x14ac:dyDescent="0.5">
      <c r="A308" s="1"/>
      <c r="B308" s="71"/>
    </row>
    <row r="309" spans="1:2" ht="15" x14ac:dyDescent="0.5">
      <c r="A309" s="1"/>
      <c r="B309" s="71"/>
    </row>
    <row r="310" spans="1:2" ht="15" x14ac:dyDescent="0.5">
      <c r="A310" s="1"/>
      <c r="B310" s="71"/>
    </row>
    <row r="311" spans="1:2" ht="15" x14ac:dyDescent="0.5">
      <c r="A311" s="1"/>
      <c r="B311" s="71"/>
    </row>
    <row r="312" spans="1:2" ht="15" x14ac:dyDescent="0.5">
      <c r="A312" s="1"/>
      <c r="B312" s="71"/>
    </row>
    <row r="313" spans="1:2" ht="15" x14ac:dyDescent="0.5">
      <c r="A313" s="1"/>
      <c r="B313" s="71"/>
    </row>
    <row r="314" spans="1:2" ht="15" x14ac:dyDescent="0.5">
      <c r="A314" s="1"/>
      <c r="B314" s="71"/>
    </row>
    <row r="315" spans="1:2" ht="15" x14ac:dyDescent="0.5">
      <c r="A315" s="1"/>
      <c r="B315" s="71"/>
    </row>
    <row r="316" spans="1:2" ht="15" x14ac:dyDescent="0.5">
      <c r="A316" s="1"/>
      <c r="B316" s="71"/>
    </row>
    <row r="317" spans="1:2" ht="15" x14ac:dyDescent="0.5">
      <c r="A317" s="1"/>
      <c r="B317" s="71"/>
    </row>
    <row r="318" spans="1:2" ht="15" x14ac:dyDescent="0.5">
      <c r="A318" s="1"/>
      <c r="B318" s="71"/>
    </row>
    <row r="319" spans="1:2" ht="15" x14ac:dyDescent="0.5">
      <c r="A319" s="1"/>
      <c r="B319" s="71"/>
    </row>
    <row r="320" spans="1:2" ht="15" x14ac:dyDescent="0.5">
      <c r="A320" s="1"/>
      <c r="B320" s="71"/>
    </row>
    <row r="321" spans="1:2" ht="15" x14ac:dyDescent="0.5">
      <c r="A321" s="1"/>
      <c r="B321" s="71"/>
    </row>
    <row r="322" spans="1:2" ht="15" x14ac:dyDescent="0.5">
      <c r="A322" s="1"/>
      <c r="B322" s="71"/>
    </row>
    <row r="323" spans="1:2" ht="15" x14ac:dyDescent="0.5">
      <c r="A323" s="1"/>
      <c r="B323" s="71"/>
    </row>
    <row r="324" spans="1:2" ht="15" x14ac:dyDescent="0.5">
      <c r="A324" s="1"/>
      <c r="B324" s="71"/>
    </row>
    <row r="325" spans="1:2" ht="15" x14ac:dyDescent="0.5">
      <c r="A325" s="1"/>
      <c r="B325" s="71"/>
    </row>
    <row r="326" spans="1:2" ht="15" x14ac:dyDescent="0.5">
      <c r="A326" s="1"/>
      <c r="B326" s="71"/>
    </row>
    <row r="327" spans="1:2" ht="15" x14ac:dyDescent="0.5">
      <c r="A327" s="1"/>
      <c r="B327" s="71"/>
    </row>
    <row r="328" spans="1:2" ht="15" x14ac:dyDescent="0.5">
      <c r="A328" s="1"/>
      <c r="B328" s="71"/>
    </row>
    <row r="329" spans="1:2" ht="15" x14ac:dyDescent="0.5">
      <c r="A329" s="1"/>
      <c r="B329" s="71"/>
    </row>
    <row r="330" spans="1:2" ht="15" x14ac:dyDescent="0.5">
      <c r="A330" s="1"/>
      <c r="B330" s="71"/>
    </row>
    <row r="331" spans="1:2" ht="15" x14ac:dyDescent="0.5">
      <c r="A331" s="1"/>
      <c r="B331" s="71"/>
    </row>
    <row r="332" spans="1:2" ht="15" x14ac:dyDescent="0.5">
      <c r="A332" s="1"/>
      <c r="B332" s="71"/>
    </row>
    <row r="333" spans="1:2" ht="15" x14ac:dyDescent="0.5">
      <c r="A333" s="1"/>
      <c r="B333" s="71"/>
    </row>
    <row r="334" spans="1:2" ht="15" x14ac:dyDescent="0.5">
      <c r="A334" s="1"/>
      <c r="B334" s="71"/>
    </row>
    <row r="335" spans="1:2" ht="15" x14ac:dyDescent="0.5">
      <c r="A335" s="1"/>
      <c r="B335" s="71"/>
    </row>
    <row r="336" spans="1:2" ht="15" x14ac:dyDescent="0.5">
      <c r="A336" s="1"/>
      <c r="B336" s="71"/>
    </row>
    <row r="337" spans="1:2" ht="15" x14ac:dyDescent="0.5">
      <c r="A337" s="1"/>
      <c r="B337" s="71"/>
    </row>
    <row r="338" spans="1:2" ht="15" x14ac:dyDescent="0.5">
      <c r="A338" s="1"/>
      <c r="B338" s="71"/>
    </row>
    <row r="339" spans="1:2" ht="15" x14ac:dyDescent="0.5">
      <c r="A339" s="1"/>
      <c r="B339" s="71"/>
    </row>
    <row r="340" spans="1:2" ht="15" x14ac:dyDescent="0.5">
      <c r="A340" s="1"/>
      <c r="B340" s="71"/>
    </row>
    <row r="341" spans="1:2" ht="15" x14ac:dyDescent="0.5">
      <c r="A341" s="1"/>
      <c r="B341" s="71"/>
    </row>
    <row r="342" spans="1:2" ht="15" x14ac:dyDescent="0.5">
      <c r="A342" s="1"/>
      <c r="B342" s="71"/>
    </row>
    <row r="343" spans="1:2" ht="15" x14ac:dyDescent="0.5">
      <c r="A343" s="1"/>
      <c r="B343" s="71"/>
    </row>
    <row r="344" spans="1:2" ht="15" x14ac:dyDescent="0.5">
      <c r="A344" s="1"/>
      <c r="B344" s="71"/>
    </row>
    <row r="345" spans="1:2" ht="15" x14ac:dyDescent="0.5">
      <c r="A345" s="1"/>
      <c r="B345" s="71"/>
    </row>
    <row r="346" spans="1:2" ht="15" x14ac:dyDescent="0.5">
      <c r="A346" s="1"/>
      <c r="B346" s="71"/>
    </row>
    <row r="347" spans="1:2" ht="15" x14ac:dyDescent="0.5">
      <c r="A347" s="1"/>
      <c r="B347" s="71"/>
    </row>
    <row r="348" spans="1:2" ht="15" x14ac:dyDescent="0.5">
      <c r="A348" s="1"/>
      <c r="B348" s="71"/>
    </row>
    <row r="349" spans="1:2" ht="15" x14ac:dyDescent="0.5">
      <c r="A349" s="1"/>
      <c r="B349" s="71"/>
    </row>
    <row r="350" spans="1:2" ht="15" x14ac:dyDescent="0.5">
      <c r="A350" s="1"/>
      <c r="B350" s="71"/>
    </row>
    <row r="351" spans="1:2" ht="15" x14ac:dyDescent="0.5">
      <c r="A351" s="1"/>
      <c r="B351" s="71"/>
    </row>
    <row r="352" spans="1:2" ht="15" x14ac:dyDescent="0.5">
      <c r="A352" s="1"/>
      <c r="B352" s="71"/>
    </row>
    <row r="353" spans="1:2" ht="15" x14ac:dyDescent="0.5">
      <c r="A353" s="1"/>
      <c r="B353" s="71"/>
    </row>
    <row r="354" spans="1:2" ht="15" x14ac:dyDescent="0.5">
      <c r="A354" s="1"/>
      <c r="B354" s="71"/>
    </row>
    <row r="355" spans="1:2" ht="15" x14ac:dyDescent="0.5">
      <c r="A355" s="1"/>
      <c r="B355" s="71"/>
    </row>
    <row r="356" spans="1:2" ht="15" x14ac:dyDescent="0.5">
      <c r="A356" s="1"/>
      <c r="B356" s="71"/>
    </row>
    <row r="357" spans="1:2" ht="15" x14ac:dyDescent="0.5">
      <c r="A357" s="1"/>
      <c r="B357" s="71"/>
    </row>
    <row r="358" spans="1:2" ht="15" x14ac:dyDescent="0.5">
      <c r="A358" s="1"/>
      <c r="B358" s="71"/>
    </row>
    <row r="359" spans="1:2" ht="15" x14ac:dyDescent="0.5">
      <c r="A359" s="1"/>
      <c r="B359" s="71"/>
    </row>
    <row r="360" spans="1:2" ht="15" x14ac:dyDescent="0.5">
      <c r="A360" s="1"/>
      <c r="B360" s="71"/>
    </row>
    <row r="361" spans="1:2" ht="15" x14ac:dyDescent="0.5">
      <c r="A361" s="1"/>
      <c r="B361" s="71"/>
    </row>
    <row r="362" spans="1:2" ht="15" x14ac:dyDescent="0.5">
      <c r="A362" s="1"/>
      <c r="B362" s="71"/>
    </row>
    <row r="363" spans="1:2" ht="15" x14ac:dyDescent="0.5">
      <c r="A363" s="1"/>
      <c r="B363" s="71"/>
    </row>
    <row r="364" spans="1:2" ht="15" x14ac:dyDescent="0.5">
      <c r="A364" s="1"/>
      <c r="B364" s="71"/>
    </row>
    <row r="365" spans="1:2" ht="15" x14ac:dyDescent="0.5">
      <c r="A365" s="1"/>
      <c r="B365" s="71"/>
    </row>
    <row r="366" spans="1:2" ht="15" x14ac:dyDescent="0.5">
      <c r="A366" s="1"/>
      <c r="B366" s="71"/>
    </row>
    <row r="367" spans="1:2" ht="15" x14ac:dyDescent="0.5">
      <c r="A367" s="1"/>
      <c r="B367" s="71"/>
    </row>
    <row r="368" spans="1:2" ht="15" x14ac:dyDescent="0.5">
      <c r="A368" s="1"/>
      <c r="B368" s="71"/>
    </row>
    <row r="369" spans="1:2" ht="15" x14ac:dyDescent="0.5">
      <c r="A369" s="1"/>
      <c r="B369" s="71"/>
    </row>
    <row r="370" spans="1:2" ht="15" x14ac:dyDescent="0.5">
      <c r="A370" s="1"/>
      <c r="B370" s="71"/>
    </row>
    <row r="371" spans="1:2" ht="15" x14ac:dyDescent="0.5">
      <c r="A371" s="1"/>
      <c r="B371" s="71"/>
    </row>
    <row r="372" spans="1:2" ht="15" x14ac:dyDescent="0.5">
      <c r="A372" s="1"/>
      <c r="B372" s="71"/>
    </row>
    <row r="373" spans="1:2" ht="15" x14ac:dyDescent="0.5">
      <c r="A373" s="1"/>
      <c r="B373" s="71"/>
    </row>
    <row r="374" spans="1:2" ht="15" x14ac:dyDescent="0.5">
      <c r="A374" s="1"/>
      <c r="B374" s="71"/>
    </row>
    <row r="375" spans="1:2" ht="15" x14ac:dyDescent="0.5">
      <c r="A375" s="1"/>
      <c r="B375" s="71"/>
    </row>
    <row r="376" spans="1:2" ht="15" x14ac:dyDescent="0.5">
      <c r="A376" s="1"/>
      <c r="B376" s="71"/>
    </row>
    <row r="377" spans="1:2" ht="15" x14ac:dyDescent="0.5">
      <c r="A377" s="1"/>
      <c r="B377" s="71"/>
    </row>
    <row r="378" spans="1:2" ht="15" x14ac:dyDescent="0.5">
      <c r="A378" s="1"/>
      <c r="B378" s="71"/>
    </row>
    <row r="379" spans="1:2" ht="15" x14ac:dyDescent="0.5">
      <c r="A379" s="1"/>
      <c r="B379" s="71"/>
    </row>
    <row r="380" spans="1:2" ht="15" x14ac:dyDescent="0.5">
      <c r="A380" s="1"/>
      <c r="B380" s="71"/>
    </row>
    <row r="381" spans="1:2" ht="15" x14ac:dyDescent="0.5">
      <c r="A381" s="1"/>
      <c r="B381" s="71"/>
    </row>
    <row r="382" spans="1:2" ht="15" x14ac:dyDescent="0.5">
      <c r="A382" s="1"/>
      <c r="B382" s="71"/>
    </row>
    <row r="383" spans="1:2" ht="15" x14ac:dyDescent="0.5">
      <c r="A383" s="1"/>
      <c r="B383" s="71"/>
    </row>
    <row r="384" spans="1:2" ht="15" x14ac:dyDescent="0.5">
      <c r="A384" s="1"/>
      <c r="B384" s="71"/>
    </row>
    <row r="385" spans="1:2" ht="15" x14ac:dyDescent="0.5">
      <c r="A385" s="1"/>
      <c r="B385" s="71"/>
    </row>
    <row r="386" spans="1:2" ht="15" x14ac:dyDescent="0.5">
      <c r="A386" s="1"/>
      <c r="B386" s="71"/>
    </row>
    <row r="387" spans="1:2" ht="15" x14ac:dyDescent="0.5">
      <c r="A387" s="1"/>
      <c r="B387" s="71"/>
    </row>
    <row r="388" spans="1:2" ht="15" x14ac:dyDescent="0.5">
      <c r="A388" s="1"/>
      <c r="B388" s="71"/>
    </row>
    <row r="389" spans="1:2" ht="15" x14ac:dyDescent="0.5">
      <c r="A389" s="1"/>
      <c r="B389" s="71"/>
    </row>
    <row r="390" spans="1:2" ht="15" x14ac:dyDescent="0.5">
      <c r="A390" s="1"/>
      <c r="B390" s="71"/>
    </row>
    <row r="391" spans="1:2" ht="15" x14ac:dyDescent="0.5">
      <c r="A391" s="1"/>
      <c r="B391" s="71"/>
    </row>
    <row r="392" spans="1:2" ht="15" x14ac:dyDescent="0.5">
      <c r="A392" s="1"/>
      <c r="B392" s="71"/>
    </row>
    <row r="393" spans="1:2" ht="15" x14ac:dyDescent="0.5">
      <c r="A393" s="1"/>
      <c r="B393" s="71"/>
    </row>
    <row r="394" spans="1:2" ht="15" x14ac:dyDescent="0.5">
      <c r="A394" s="1"/>
      <c r="B394" s="71"/>
    </row>
    <row r="395" spans="1:2" ht="15" x14ac:dyDescent="0.5">
      <c r="A395" s="1"/>
      <c r="B395" s="71"/>
    </row>
    <row r="396" spans="1:2" ht="15" x14ac:dyDescent="0.5">
      <c r="A396" s="1"/>
      <c r="B396" s="71"/>
    </row>
    <row r="397" spans="1:2" ht="15" x14ac:dyDescent="0.5">
      <c r="A397" s="1"/>
      <c r="B397" s="71"/>
    </row>
    <row r="398" spans="1:2" ht="15" x14ac:dyDescent="0.5">
      <c r="A398" s="1"/>
      <c r="B398" s="71"/>
    </row>
    <row r="399" spans="1:2" ht="15" x14ac:dyDescent="0.5">
      <c r="A399" s="1"/>
      <c r="B399" s="71"/>
    </row>
    <row r="400" spans="1:2" ht="15" x14ac:dyDescent="0.5">
      <c r="A400" s="1"/>
      <c r="B400" s="71"/>
    </row>
    <row r="401" spans="1:2" ht="15" x14ac:dyDescent="0.5">
      <c r="A401" s="1"/>
      <c r="B401" s="71"/>
    </row>
    <row r="402" spans="1:2" ht="15" x14ac:dyDescent="0.5">
      <c r="A402" s="1"/>
      <c r="B402" s="71"/>
    </row>
    <row r="403" spans="1:2" ht="15" x14ac:dyDescent="0.5">
      <c r="A403" s="1"/>
      <c r="B403" s="71"/>
    </row>
    <row r="404" spans="1:2" ht="15" x14ac:dyDescent="0.5">
      <c r="A404" s="1"/>
      <c r="B404" s="71"/>
    </row>
    <row r="405" spans="1:2" ht="15" x14ac:dyDescent="0.5">
      <c r="A405" s="1"/>
      <c r="B405" s="71"/>
    </row>
    <row r="406" spans="1:2" ht="15" x14ac:dyDescent="0.5">
      <c r="A406" s="1"/>
      <c r="B406" s="71"/>
    </row>
    <row r="407" spans="1:2" ht="15" x14ac:dyDescent="0.5">
      <c r="A407" s="1"/>
      <c r="B407" s="71"/>
    </row>
    <row r="408" spans="1:2" ht="15" x14ac:dyDescent="0.5">
      <c r="A408" s="1"/>
      <c r="B408" s="71"/>
    </row>
    <row r="409" spans="1:2" ht="15" x14ac:dyDescent="0.5">
      <c r="A409" s="1"/>
      <c r="B409" s="71"/>
    </row>
    <row r="410" spans="1:2" ht="15" x14ac:dyDescent="0.5">
      <c r="A410" s="1"/>
      <c r="B410" s="71"/>
    </row>
    <row r="411" spans="1:2" ht="15" x14ac:dyDescent="0.5">
      <c r="A411" s="1"/>
      <c r="B411" s="71"/>
    </row>
    <row r="412" spans="1:2" ht="15" x14ac:dyDescent="0.5">
      <c r="A412" s="1"/>
      <c r="B412" s="71"/>
    </row>
    <row r="413" spans="1:2" ht="15" x14ac:dyDescent="0.5">
      <c r="A413" s="1"/>
      <c r="B413" s="71"/>
    </row>
    <row r="414" spans="1:2" ht="15" x14ac:dyDescent="0.5">
      <c r="A414" s="1"/>
      <c r="B414" s="71"/>
    </row>
    <row r="415" spans="1:2" ht="15" x14ac:dyDescent="0.5">
      <c r="A415" s="1"/>
      <c r="B415" s="71"/>
    </row>
    <row r="416" spans="1:2" ht="15" x14ac:dyDescent="0.5">
      <c r="A416" s="1"/>
      <c r="B416" s="71"/>
    </row>
    <row r="417" spans="1:2" ht="15" x14ac:dyDescent="0.5">
      <c r="A417" s="1"/>
      <c r="B417" s="71"/>
    </row>
    <row r="418" spans="1:2" ht="15" x14ac:dyDescent="0.5">
      <c r="A418" s="1"/>
      <c r="B418" s="71"/>
    </row>
    <row r="419" spans="1:2" ht="15" x14ac:dyDescent="0.5">
      <c r="A419" s="1"/>
      <c r="B419" s="71"/>
    </row>
    <row r="420" spans="1:2" ht="15" x14ac:dyDescent="0.5">
      <c r="A420" s="1"/>
      <c r="B420" s="71"/>
    </row>
    <row r="421" spans="1:2" ht="15" x14ac:dyDescent="0.5">
      <c r="A421" s="1"/>
      <c r="B421" s="71"/>
    </row>
    <row r="422" spans="1:2" ht="15" x14ac:dyDescent="0.5">
      <c r="A422" s="1"/>
      <c r="B422" s="71"/>
    </row>
    <row r="423" spans="1:2" ht="15" x14ac:dyDescent="0.5">
      <c r="A423" s="1"/>
      <c r="B423" s="71"/>
    </row>
    <row r="424" spans="1:2" ht="15" x14ac:dyDescent="0.5">
      <c r="A424" s="1"/>
      <c r="B424" s="71"/>
    </row>
    <row r="425" spans="1:2" ht="15" x14ac:dyDescent="0.5">
      <c r="A425" s="1"/>
      <c r="B425" s="71"/>
    </row>
    <row r="426" spans="1:2" ht="15" x14ac:dyDescent="0.5">
      <c r="A426" s="1"/>
      <c r="B426" s="71"/>
    </row>
    <row r="427" spans="1:2" ht="15" x14ac:dyDescent="0.5">
      <c r="A427" s="1"/>
      <c r="B427" s="71"/>
    </row>
    <row r="428" spans="1:2" ht="15" x14ac:dyDescent="0.5">
      <c r="A428" s="1"/>
      <c r="B428" s="71"/>
    </row>
    <row r="429" spans="1:2" ht="15" x14ac:dyDescent="0.5">
      <c r="A429" s="1"/>
      <c r="B429" s="71"/>
    </row>
    <row r="430" spans="1:2" ht="15" x14ac:dyDescent="0.5">
      <c r="A430" s="1"/>
      <c r="B430" s="71"/>
    </row>
    <row r="431" spans="1:2" ht="15" x14ac:dyDescent="0.5">
      <c r="A431" s="1"/>
      <c r="B431" s="71"/>
    </row>
    <row r="432" spans="1:2" ht="15" x14ac:dyDescent="0.5">
      <c r="A432" s="1"/>
      <c r="B432" s="71"/>
    </row>
    <row r="433" spans="1:2" ht="15" x14ac:dyDescent="0.5">
      <c r="A433" s="1"/>
      <c r="B433" s="71"/>
    </row>
    <row r="434" spans="1:2" ht="15" x14ac:dyDescent="0.5">
      <c r="A434" s="1"/>
      <c r="B434" s="71"/>
    </row>
    <row r="435" spans="1:2" ht="15" x14ac:dyDescent="0.5">
      <c r="A435" s="1"/>
      <c r="B435" s="71"/>
    </row>
    <row r="436" spans="1:2" ht="15" x14ac:dyDescent="0.5">
      <c r="A436" s="1"/>
      <c r="B436" s="71"/>
    </row>
    <row r="437" spans="1:2" ht="15" x14ac:dyDescent="0.5">
      <c r="A437" s="1"/>
      <c r="B437" s="71"/>
    </row>
    <row r="438" spans="1:2" ht="15" x14ac:dyDescent="0.5">
      <c r="A438" s="1"/>
      <c r="B438" s="71"/>
    </row>
    <row r="439" spans="1:2" ht="15" x14ac:dyDescent="0.5">
      <c r="A439" s="1"/>
      <c r="B439" s="71"/>
    </row>
    <row r="440" spans="1:2" ht="15" x14ac:dyDescent="0.5">
      <c r="A440" s="1"/>
      <c r="B440" s="71"/>
    </row>
    <row r="441" spans="1:2" ht="15" x14ac:dyDescent="0.5">
      <c r="A441" s="1"/>
      <c r="B441" s="71"/>
    </row>
    <row r="442" spans="1:2" ht="15" x14ac:dyDescent="0.5">
      <c r="A442" s="1"/>
      <c r="B442" s="71"/>
    </row>
    <row r="443" spans="1:2" ht="15" x14ac:dyDescent="0.5">
      <c r="A443" s="1"/>
      <c r="B443" s="71"/>
    </row>
    <row r="444" spans="1:2" ht="15" x14ac:dyDescent="0.5">
      <c r="A444" s="1"/>
      <c r="B444" s="71"/>
    </row>
    <row r="445" spans="1:2" ht="15" x14ac:dyDescent="0.5">
      <c r="A445" s="1"/>
      <c r="B445" s="71"/>
    </row>
    <row r="446" spans="1:2" ht="15" x14ac:dyDescent="0.5">
      <c r="A446" s="1"/>
      <c r="B446" s="71"/>
    </row>
    <row r="447" spans="1:2" ht="15" x14ac:dyDescent="0.5">
      <c r="A447" s="1"/>
      <c r="B447" s="71"/>
    </row>
    <row r="448" spans="1:2" ht="15" x14ac:dyDescent="0.5">
      <c r="A448" s="1"/>
      <c r="B448" s="71"/>
    </row>
    <row r="449" spans="1:2" ht="15" x14ac:dyDescent="0.5">
      <c r="A449" s="1"/>
      <c r="B449" s="71"/>
    </row>
    <row r="450" spans="1:2" ht="15" x14ac:dyDescent="0.5">
      <c r="A450" s="1"/>
      <c r="B450" s="71"/>
    </row>
    <row r="451" spans="1:2" ht="15" x14ac:dyDescent="0.5">
      <c r="A451" s="1"/>
      <c r="B451" s="71"/>
    </row>
    <row r="452" spans="1:2" ht="15" x14ac:dyDescent="0.5">
      <c r="A452" s="1"/>
      <c r="B452" s="71"/>
    </row>
    <row r="453" spans="1:2" ht="15" x14ac:dyDescent="0.5">
      <c r="A453" s="1"/>
      <c r="B453" s="71"/>
    </row>
    <row r="454" spans="1:2" ht="15" x14ac:dyDescent="0.5">
      <c r="A454" s="1"/>
      <c r="B454" s="71"/>
    </row>
    <row r="455" spans="1:2" ht="15" x14ac:dyDescent="0.5">
      <c r="A455" s="1"/>
      <c r="B455" s="71"/>
    </row>
    <row r="456" spans="1:2" ht="15" x14ac:dyDescent="0.5">
      <c r="A456" s="1"/>
      <c r="B456" s="71"/>
    </row>
    <row r="457" spans="1:2" ht="15" x14ac:dyDescent="0.5">
      <c r="A457" s="1"/>
      <c r="B457" s="71"/>
    </row>
    <row r="458" spans="1:2" ht="15" x14ac:dyDescent="0.5">
      <c r="A458" s="1"/>
      <c r="B458" s="71"/>
    </row>
    <row r="459" spans="1:2" ht="15" x14ac:dyDescent="0.5">
      <c r="A459" s="1"/>
      <c r="B459" s="71"/>
    </row>
    <row r="460" spans="1:2" ht="15" x14ac:dyDescent="0.5">
      <c r="A460" s="1"/>
      <c r="B460" s="71"/>
    </row>
    <row r="461" spans="1:2" ht="15" x14ac:dyDescent="0.5">
      <c r="A461" s="1"/>
      <c r="B461" s="71"/>
    </row>
    <row r="462" spans="1:2" ht="15" x14ac:dyDescent="0.5">
      <c r="A462" s="1"/>
      <c r="B462" s="71"/>
    </row>
    <row r="463" spans="1:2" ht="15" x14ac:dyDescent="0.5">
      <c r="A463" s="1"/>
      <c r="B463" s="71"/>
    </row>
    <row r="464" spans="1:2" ht="15" x14ac:dyDescent="0.5">
      <c r="A464" s="1"/>
      <c r="B464" s="71"/>
    </row>
    <row r="465" spans="1:2" ht="15" x14ac:dyDescent="0.5">
      <c r="A465" s="1"/>
      <c r="B465" s="71"/>
    </row>
    <row r="466" spans="1:2" ht="15" x14ac:dyDescent="0.5">
      <c r="A466" s="1"/>
      <c r="B466" s="71"/>
    </row>
    <row r="467" spans="1:2" ht="15" x14ac:dyDescent="0.5">
      <c r="A467" s="1"/>
      <c r="B467" s="71"/>
    </row>
    <row r="468" spans="1:2" ht="15" x14ac:dyDescent="0.5">
      <c r="A468" s="1"/>
      <c r="B468" s="71"/>
    </row>
    <row r="469" spans="1:2" ht="15" x14ac:dyDescent="0.5">
      <c r="A469" s="1"/>
      <c r="B469" s="71"/>
    </row>
    <row r="470" spans="1:2" ht="15" x14ac:dyDescent="0.5">
      <c r="A470" s="1"/>
      <c r="B470" s="71"/>
    </row>
    <row r="471" spans="1:2" ht="15" x14ac:dyDescent="0.5">
      <c r="A471" s="1"/>
      <c r="B471" s="71"/>
    </row>
    <row r="472" spans="1:2" ht="15" x14ac:dyDescent="0.5">
      <c r="A472" s="1"/>
      <c r="B472" s="71"/>
    </row>
    <row r="473" spans="1:2" ht="15" x14ac:dyDescent="0.5">
      <c r="A473" s="1"/>
      <c r="B473" s="71"/>
    </row>
    <row r="474" spans="1:2" ht="15" x14ac:dyDescent="0.5">
      <c r="A474" s="1"/>
      <c r="B474" s="71"/>
    </row>
    <row r="475" spans="1:2" ht="15" x14ac:dyDescent="0.5">
      <c r="A475" s="1"/>
      <c r="B475" s="71"/>
    </row>
    <row r="476" spans="1:2" ht="15" x14ac:dyDescent="0.5">
      <c r="A476" s="1"/>
      <c r="B476" s="71"/>
    </row>
    <row r="477" spans="1:2" ht="15" x14ac:dyDescent="0.5">
      <c r="A477" s="1"/>
      <c r="B477" s="71"/>
    </row>
    <row r="478" spans="1:2" ht="15" x14ac:dyDescent="0.5">
      <c r="A478" s="1"/>
      <c r="B478" s="71"/>
    </row>
    <row r="479" spans="1:2" ht="15" x14ac:dyDescent="0.5">
      <c r="A479" s="1"/>
      <c r="B479" s="71"/>
    </row>
    <row r="480" spans="1:2" ht="15" x14ac:dyDescent="0.5">
      <c r="A480" s="1"/>
      <c r="B480" s="71"/>
    </row>
    <row r="481" spans="1:2" ht="15" x14ac:dyDescent="0.5">
      <c r="A481" s="1"/>
      <c r="B481" s="71"/>
    </row>
    <row r="482" spans="1:2" ht="15" x14ac:dyDescent="0.5">
      <c r="A482" s="1"/>
      <c r="B482" s="71"/>
    </row>
    <row r="483" spans="1:2" ht="15" x14ac:dyDescent="0.5">
      <c r="A483" s="1"/>
      <c r="B483" s="71"/>
    </row>
    <row r="484" spans="1:2" ht="15" x14ac:dyDescent="0.5">
      <c r="A484" s="1"/>
      <c r="B484" s="71"/>
    </row>
    <row r="485" spans="1:2" ht="15" x14ac:dyDescent="0.5">
      <c r="A485" s="1"/>
      <c r="B485" s="71"/>
    </row>
    <row r="486" spans="1:2" ht="15" x14ac:dyDescent="0.5">
      <c r="A486" s="1"/>
      <c r="B486" s="71"/>
    </row>
    <row r="487" spans="1:2" ht="15" x14ac:dyDescent="0.5">
      <c r="A487" s="1"/>
      <c r="B487" s="71"/>
    </row>
    <row r="488" spans="1:2" ht="15" x14ac:dyDescent="0.5">
      <c r="A488" s="1"/>
      <c r="B488" s="71"/>
    </row>
    <row r="489" spans="1:2" ht="15" x14ac:dyDescent="0.5">
      <c r="A489" s="1"/>
      <c r="B489" s="71"/>
    </row>
    <row r="490" spans="1:2" ht="15" x14ac:dyDescent="0.5">
      <c r="A490" s="1"/>
      <c r="B490" s="71"/>
    </row>
    <row r="491" spans="1:2" ht="15" x14ac:dyDescent="0.5">
      <c r="A491" s="1"/>
      <c r="B491" s="71"/>
    </row>
    <row r="492" spans="1:2" ht="15" x14ac:dyDescent="0.5">
      <c r="A492" s="1"/>
      <c r="B492" s="71"/>
    </row>
    <row r="493" spans="1:2" ht="15" x14ac:dyDescent="0.5">
      <c r="A493" s="1"/>
      <c r="B493" s="71"/>
    </row>
    <row r="494" spans="1:2" ht="15" x14ac:dyDescent="0.5">
      <c r="A494" s="1"/>
      <c r="B494" s="71"/>
    </row>
    <row r="495" spans="1:2" ht="15" x14ac:dyDescent="0.5">
      <c r="A495" s="1"/>
      <c r="B495" s="71"/>
    </row>
    <row r="496" spans="1:2" ht="15" x14ac:dyDescent="0.5">
      <c r="A496" s="1"/>
      <c r="B496" s="71"/>
    </row>
    <row r="497" spans="1:2" ht="15" x14ac:dyDescent="0.5">
      <c r="A497" s="1"/>
      <c r="B497" s="71"/>
    </row>
    <row r="498" spans="1:2" ht="15" x14ac:dyDescent="0.5">
      <c r="A498" s="1"/>
      <c r="B498" s="71"/>
    </row>
    <row r="499" spans="1:2" ht="15" x14ac:dyDescent="0.5">
      <c r="A499" s="1"/>
      <c r="B499" s="71"/>
    </row>
    <row r="500" spans="1:2" ht="15" x14ac:dyDescent="0.5">
      <c r="A500" s="1"/>
      <c r="B500" s="71"/>
    </row>
    <row r="501" spans="1:2" ht="15" x14ac:dyDescent="0.5">
      <c r="A501" s="1"/>
      <c r="B501" s="71"/>
    </row>
    <row r="502" spans="1:2" ht="15" x14ac:dyDescent="0.5">
      <c r="A502" s="1"/>
      <c r="B502" s="71"/>
    </row>
    <row r="503" spans="1:2" ht="15" x14ac:dyDescent="0.5">
      <c r="A503" s="1"/>
      <c r="B503" s="71"/>
    </row>
    <row r="504" spans="1:2" ht="15" x14ac:dyDescent="0.5">
      <c r="A504" s="1"/>
      <c r="B504" s="71"/>
    </row>
    <row r="505" spans="1:2" ht="15" x14ac:dyDescent="0.5">
      <c r="A505" s="1"/>
      <c r="B505" s="71"/>
    </row>
    <row r="506" spans="1:2" ht="15" x14ac:dyDescent="0.5">
      <c r="A506" s="1"/>
      <c r="B506" s="71"/>
    </row>
    <row r="507" spans="1:2" ht="15" x14ac:dyDescent="0.5">
      <c r="A507" s="1"/>
      <c r="B507" s="71"/>
    </row>
    <row r="508" spans="1:2" ht="15" x14ac:dyDescent="0.5">
      <c r="A508" s="1"/>
      <c r="B508" s="71"/>
    </row>
    <row r="509" spans="1:2" ht="15" x14ac:dyDescent="0.5">
      <c r="A509" s="1"/>
      <c r="B509" s="71"/>
    </row>
    <row r="510" spans="1:2" ht="15" x14ac:dyDescent="0.5">
      <c r="A510" s="1"/>
      <c r="B510" s="71"/>
    </row>
    <row r="511" spans="1:2" ht="15" x14ac:dyDescent="0.5">
      <c r="A511" s="1"/>
      <c r="B511" s="71"/>
    </row>
    <row r="512" spans="1:2" ht="15" x14ac:dyDescent="0.5">
      <c r="A512" s="1"/>
      <c r="B512" s="71"/>
    </row>
    <row r="513" spans="1:2" ht="15" x14ac:dyDescent="0.5">
      <c r="A513" s="1"/>
      <c r="B513" s="71"/>
    </row>
    <row r="514" spans="1:2" ht="15" x14ac:dyDescent="0.5">
      <c r="A514" s="1"/>
      <c r="B514" s="71"/>
    </row>
    <row r="515" spans="1:2" ht="15" x14ac:dyDescent="0.5">
      <c r="A515" s="1"/>
      <c r="B515" s="71"/>
    </row>
    <row r="516" spans="1:2" ht="15" x14ac:dyDescent="0.5">
      <c r="A516" s="1"/>
      <c r="B516" s="71"/>
    </row>
    <row r="517" spans="1:2" ht="15" x14ac:dyDescent="0.5">
      <c r="A517" s="1"/>
      <c r="B517" s="71"/>
    </row>
    <row r="518" spans="1:2" ht="15" x14ac:dyDescent="0.5">
      <c r="A518" s="1"/>
      <c r="B518" s="71"/>
    </row>
    <row r="519" spans="1:2" ht="15" x14ac:dyDescent="0.5">
      <c r="A519" s="1"/>
      <c r="B519" s="71"/>
    </row>
    <row r="520" spans="1:2" ht="15" x14ac:dyDescent="0.5">
      <c r="A520" s="1"/>
      <c r="B520" s="71"/>
    </row>
    <row r="521" spans="1:2" ht="15" x14ac:dyDescent="0.5">
      <c r="A521" s="1"/>
      <c r="B521" s="71"/>
    </row>
    <row r="522" spans="1:2" ht="15" x14ac:dyDescent="0.5">
      <c r="A522" s="1"/>
      <c r="B522" s="71"/>
    </row>
    <row r="523" spans="1:2" ht="15" x14ac:dyDescent="0.5">
      <c r="A523" s="1"/>
      <c r="B523" s="71"/>
    </row>
    <row r="524" spans="1:2" ht="15" x14ac:dyDescent="0.5">
      <c r="A524" s="1"/>
      <c r="B524" s="71"/>
    </row>
    <row r="525" spans="1:2" ht="15" x14ac:dyDescent="0.5">
      <c r="A525" s="1"/>
      <c r="B525" s="71"/>
    </row>
    <row r="526" spans="1:2" ht="15" x14ac:dyDescent="0.5">
      <c r="A526" s="1"/>
      <c r="B526" s="71"/>
    </row>
    <row r="527" spans="1:2" ht="15" x14ac:dyDescent="0.5">
      <c r="A527" s="1"/>
      <c r="B527" s="71"/>
    </row>
    <row r="528" spans="1:2" ht="15" x14ac:dyDescent="0.5">
      <c r="A528" s="1"/>
      <c r="B528" s="71"/>
    </row>
    <row r="529" spans="1:2" ht="15" x14ac:dyDescent="0.5">
      <c r="A529" s="1"/>
      <c r="B529" s="71"/>
    </row>
    <row r="530" spans="1:2" ht="15" x14ac:dyDescent="0.5">
      <c r="A530" s="1"/>
      <c r="B530" s="71"/>
    </row>
    <row r="531" spans="1:2" ht="15" x14ac:dyDescent="0.5">
      <c r="A531" s="1"/>
      <c r="B531" s="71"/>
    </row>
    <row r="532" spans="1:2" ht="15" x14ac:dyDescent="0.5">
      <c r="A532" s="1"/>
      <c r="B532" s="71"/>
    </row>
    <row r="533" spans="1:2" ht="15" x14ac:dyDescent="0.5">
      <c r="A533" s="1"/>
      <c r="B533" s="71"/>
    </row>
    <row r="534" spans="1:2" ht="15" x14ac:dyDescent="0.5">
      <c r="A534" s="1"/>
      <c r="B534" s="71"/>
    </row>
    <row r="535" spans="1:2" ht="15" x14ac:dyDescent="0.5">
      <c r="A535" s="1"/>
      <c r="B535" s="71"/>
    </row>
    <row r="536" spans="1:2" ht="15" x14ac:dyDescent="0.5">
      <c r="A536" s="1"/>
      <c r="B536" s="71"/>
    </row>
    <row r="537" spans="1:2" ht="15" x14ac:dyDescent="0.5">
      <c r="A537" s="1"/>
      <c r="B537" s="71"/>
    </row>
    <row r="538" spans="1:2" ht="15" x14ac:dyDescent="0.5">
      <c r="A538" s="1"/>
      <c r="B538" s="71"/>
    </row>
    <row r="539" spans="1:2" ht="15" x14ac:dyDescent="0.5">
      <c r="A539" s="1"/>
      <c r="B539" s="71"/>
    </row>
    <row r="540" spans="1:2" ht="15" x14ac:dyDescent="0.5">
      <c r="A540" s="1"/>
      <c r="B540" s="71"/>
    </row>
    <row r="541" spans="1:2" ht="15" x14ac:dyDescent="0.5">
      <c r="A541" s="1"/>
      <c r="B541" s="71"/>
    </row>
    <row r="542" spans="1:2" ht="15" x14ac:dyDescent="0.5">
      <c r="A542" s="1"/>
      <c r="B542" s="71"/>
    </row>
    <row r="543" spans="1:2" ht="15" x14ac:dyDescent="0.5">
      <c r="A543" s="1"/>
      <c r="B543" s="71"/>
    </row>
    <row r="544" spans="1:2" ht="15" x14ac:dyDescent="0.5">
      <c r="A544" s="1"/>
      <c r="B544" s="71"/>
    </row>
    <row r="545" spans="1:2" ht="15" x14ac:dyDescent="0.5">
      <c r="A545" s="1"/>
      <c r="B545" s="71"/>
    </row>
    <row r="546" spans="1:2" ht="15" x14ac:dyDescent="0.5">
      <c r="A546" s="1"/>
      <c r="B546" s="71"/>
    </row>
    <row r="547" spans="1:2" ht="15" x14ac:dyDescent="0.5">
      <c r="A547" s="1"/>
      <c r="B547" s="71"/>
    </row>
    <row r="548" spans="1:2" ht="15" x14ac:dyDescent="0.5">
      <c r="A548" s="1"/>
      <c r="B548" s="71"/>
    </row>
    <row r="549" spans="1:2" ht="15" x14ac:dyDescent="0.5">
      <c r="A549" s="1"/>
      <c r="B549" s="71"/>
    </row>
    <row r="550" spans="1:2" ht="15" x14ac:dyDescent="0.5">
      <c r="A550" s="1"/>
      <c r="B550" s="71"/>
    </row>
    <row r="551" spans="1:2" ht="15" x14ac:dyDescent="0.5">
      <c r="A551" s="1"/>
      <c r="B551" s="71"/>
    </row>
    <row r="552" spans="1:2" ht="15" x14ac:dyDescent="0.5">
      <c r="A552" s="1"/>
      <c r="B552" s="71"/>
    </row>
    <row r="553" spans="1:2" ht="15" x14ac:dyDescent="0.5">
      <c r="A553" s="1"/>
      <c r="B553" s="71"/>
    </row>
    <row r="554" spans="1:2" ht="15" x14ac:dyDescent="0.5">
      <c r="A554" s="1"/>
      <c r="B554" s="71"/>
    </row>
    <row r="555" spans="1:2" ht="15" x14ac:dyDescent="0.5">
      <c r="A555" s="1"/>
      <c r="B555" s="71"/>
    </row>
    <row r="556" spans="1:2" ht="15" x14ac:dyDescent="0.5">
      <c r="A556" s="1"/>
      <c r="B556" s="71"/>
    </row>
    <row r="557" spans="1:2" ht="15" x14ac:dyDescent="0.5">
      <c r="A557" s="1"/>
      <c r="B557" s="71"/>
    </row>
    <row r="558" spans="1:2" ht="15" x14ac:dyDescent="0.5">
      <c r="A558" s="1"/>
      <c r="B558" s="71"/>
    </row>
    <row r="559" spans="1:2" ht="15" x14ac:dyDescent="0.5">
      <c r="A559" s="1"/>
      <c r="B559" s="71"/>
    </row>
    <row r="560" spans="1:2" ht="15" x14ac:dyDescent="0.5">
      <c r="A560" s="1"/>
      <c r="B560" s="71"/>
    </row>
    <row r="561" spans="1:2" ht="15" x14ac:dyDescent="0.5">
      <c r="A561" s="1"/>
      <c r="B561" s="71"/>
    </row>
    <row r="562" spans="1:2" ht="15" x14ac:dyDescent="0.5">
      <c r="A562" s="1"/>
      <c r="B562" s="71"/>
    </row>
    <row r="563" spans="1:2" ht="15" x14ac:dyDescent="0.5">
      <c r="A563" s="1"/>
      <c r="B563" s="71"/>
    </row>
    <row r="564" spans="1:2" ht="15" x14ac:dyDescent="0.5">
      <c r="A564" s="1"/>
      <c r="B564" s="71"/>
    </row>
    <row r="565" spans="1:2" ht="15" x14ac:dyDescent="0.5">
      <c r="A565" s="1"/>
      <c r="B565" s="71"/>
    </row>
    <row r="566" spans="1:2" ht="15" x14ac:dyDescent="0.5">
      <c r="A566" s="1"/>
      <c r="B566" s="71"/>
    </row>
    <row r="567" spans="1:2" ht="15" x14ac:dyDescent="0.5">
      <c r="A567" s="1"/>
      <c r="B567" s="71"/>
    </row>
    <row r="568" spans="1:2" ht="15" x14ac:dyDescent="0.5">
      <c r="A568" s="1"/>
      <c r="B568" s="71"/>
    </row>
    <row r="569" spans="1:2" ht="15" x14ac:dyDescent="0.5">
      <c r="A569" s="1"/>
      <c r="B569" s="71"/>
    </row>
    <row r="570" spans="1:2" ht="15" x14ac:dyDescent="0.5">
      <c r="A570" s="1"/>
      <c r="B570" s="71"/>
    </row>
    <row r="571" spans="1:2" ht="15" x14ac:dyDescent="0.5">
      <c r="A571" s="1"/>
      <c r="B571" s="71"/>
    </row>
    <row r="572" spans="1:2" ht="15" x14ac:dyDescent="0.5">
      <c r="A572" s="1"/>
      <c r="B572" s="71"/>
    </row>
    <row r="573" spans="1:2" ht="15" x14ac:dyDescent="0.5">
      <c r="A573" s="1"/>
      <c r="B573" s="71"/>
    </row>
    <row r="574" spans="1:2" ht="15" x14ac:dyDescent="0.5">
      <c r="A574" s="1"/>
      <c r="B574" s="71"/>
    </row>
    <row r="575" spans="1:2" ht="15" x14ac:dyDescent="0.5">
      <c r="A575" s="1"/>
      <c r="B575" s="71"/>
    </row>
    <row r="576" spans="1:2" ht="15" x14ac:dyDescent="0.5">
      <c r="A576" s="1"/>
      <c r="B576" s="71"/>
    </row>
    <row r="577" spans="1:2" ht="15" x14ac:dyDescent="0.5">
      <c r="A577" s="1"/>
      <c r="B577" s="71"/>
    </row>
    <row r="578" spans="1:2" ht="15" x14ac:dyDescent="0.5">
      <c r="A578" s="1"/>
      <c r="B578" s="71"/>
    </row>
    <row r="579" spans="1:2" ht="15" x14ac:dyDescent="0.5">
      <c r="A579" s="1"/>
      <c r="B579" s="71"/>
    </row>
    <row r="580" spans="1:2" ht="15" x14ac:dyDescent="0.5">
      <c r="A580" s="1"/>
      <c r="B580" s="71"/>
    </row>
    <row r="581" spans="1:2" ht="15" x14ac:dyDescent="0.5">
      <c r="A581" s="1"/>
      <c r="B581" s="71"/>
    </row>
    <row r="582" spans="1:2" ht="15" x14ac:dyDescent="0.5">
      <c r="A582" s="1"/>
      <c r="B582" s="71"/>
    </row>
    <row r="583" spans="1:2" ht="15" x14ac:dyDescent="0.5">
      <c r="A583" s="1"/>
      <c r="B583" s="71"/>
    </row>
    <row r="584" spans="1:2" ht="15" x14ac:dyDescent="0.5">
      <c r="A584" s="1"/>
      <c r="B584" s="71"/>
    </row>
    <row r="585" spans="1:2" ht="15" x14ac:dyDescent="0.5">
      <c r="A585" s="1"/>
      <c r="B585" s="71"/>
    </row>
    <row r="586" spans="1:2" ht="15" x14ac:dyDescent="0.5">
      <c r="A586" s="1"/>
      <c r="B586" s="71"/>
    </row>
    <row r="587" spans="1:2" ht="15" x14ac:dyDescent="0.5">
      <c r="A587" s="1"/>
      <c r="B587" s="71"/>
    </row>
    <row r="588" spans="1:2" ht="15" x14ac:dyDescent="0.5">
      <c r="A588" s="1"/>
      <c r="B588" s="71"/>
    </row>
    <row r="589" spans="1:2" ht="15" x14ac:dyDescent="0.5">
      <c r="A589" s="1"/>
      <c r="B589" s="71"/>
    </row>
    <row r="590" spans="1:2" ht="15" x14ac:dyDescent="0.5">
      <c r="A590" s="1"/>
      <c r="B590" s="71"/>
    </row>
    <row r="591" spans="1:2" ht="15" x14ac:dyDescent="0.5">
      <c r="A591" s="1"/>
      <c r="B591" s="71"/>
    </row>
    <row r="592" spans="1:2" ht="15" x14ac:dyDescent="0.5">
      <c r="A592" s="1"/>
      <c r="B592" s="71"/>
    </row>
    <row r="593" spans="1:2" ht="15" x14ac:dyDescent="0.5">
      <c r="A593" s="1"/>
      <c r="B593" s="71"/>
    </row>
    <row r="594" spans="1:2" ht="15" x14ac:dyDescent="0.5">
      <c r="A594" s="1"/>
      <c r="B594" s="71"/>
    </row>
    <row r="595" spans="1:2" ht="15" x14ac:dyDescent="0.5">
      <c r="A595" s="1"/>
      <c r="B595" s="71"/>
    </row>
    <row r="596" spans="1:2" ht="15" x14ac:dyDescent="0.5">
      <c r="A596" s="1"/>
      <c r="B596" s="71"/>
    </row>
    <row r="597" spans="1:2" ht="15" x14ac:dyDescent="0.5">
      <c r="A597" s="1"/>
      <c r="B597" s="71"/>
    </row>
    <row r="598" spans="1:2" ht="15" x14ac:dyDescent="0.5">
      <c r="A598" s="1"/>
      <c r="B598" s="71"/>
    </row>
    <row r="599" spans="1:2" ht="15" x14ac:dyDescent="0.5">
      <c r="A599" s="1"/>
      <c r="B599" s="71"/>
    </row>
    <row r="600" spans="1:2" ht="15" x14ac:dyDescent="0.5">
      <c r="A600" s="1"/>
      <c r="B600" s="71"/>
    </row>
    <row r="601" spans="1:2" ht="15" x14ac:dyDescent="0.5">
      <c r="A601" s="1"/>
      <c r="B601" s="71"/>
    </row>
    <row r="602" spans="1:2" ht="15" x14ac:dyDescent="0.5">
      <c r="A602" s="1"/>
      <c r="B602" s="71"/>
    </row>
    <row r="603" spans="1:2" ht="15" x14ac:dyDescent="0.5">
      <c r="A603" s="1"/>
      <c r="B603" s="71"/>
    </row>
    <row r="604" spans="1:2" ht="15" x14ac:dyDescent="0.5">
      <c r="A604" s="1"/>
      <c r="B604" s="71"/>
    </row>
    <row r="605" spans="1:2" ht="15" x14ac:dyDescent="0.5">
      <c r="A605" s="1"/>
      <c r="B605" s="71"/>
    </row>
    <row r="606" spans="1:2" ht="15" x14ac:dyDescent="0.5">
      <c r="A606" s="1"/>
      <c r="B606" s="71"/>
    </row>
    <row r="607" spans="1:2" ht="15" x14ac:dyDescent="0.5">
      <c r="A607" s="1"/>
      <c r="B607" s="71"/>
    </row>
    <row r="608" spans="1:2" ht="15" x14ac:dyDescent="0.5">
      <c r="A608" s="1"/>
      <c r="B608" s="71"/>
    </row>
    <row r="609" spans="1:2" ht="15" x14ac:dyDescent="0.5">
      <c r="A609" s="1"/>
      <c r="B609" s="71"/>
    </row>
    <row r="610" spans="1:2" ht="15" x14ac:dyDescent="0.5">
      <c r="A610" s="1"/>
      <c r="B610" s="71"/>
    </row>
    <row r="611" spans="1:2" ht="15" x14ac:dyDescent="0.5">
      <c r="A611" s="1"/>
      <c r="B611" s="71"/>
    </row>
    <row r="612" spans="1:2" ht="15" x14ac:dyDescent="0.5">
      <c r="A612" s="1"/>
      <c r="B612" s="71"/>
    </row>
    <row r="613" spans="1:2" ht="15" x14ac:dyDescent="0.5">
      <c r="A613" s="1"/>
      <c r="B613" s="71"/>
    </row>
    <row r="614" spans="1:2" ht="15" x14ac:dyDescent="0.5">
      <c r="A614" s="1"/>
      <c r="B614" s="71"/>
    </row>
    <row r="615" spans="1:2" ht="15" x14ac:dyDescent="0.5">
      <c r="A615" s="1"/>
      <c r="B615" s="71"/>
    </row>
    <row r="616" spans="1:2" ht="15" x14ac:dyDescent="0.5">
      <c r="A616" s="1"/>
      <c r="B616" s="71"/>
    </row>
    <row r="617" spans="1:2" ht="15" x14ac:dyDescent="0.5">
      <c r="A617" s="1"/>
      <c r="B617" s="71"/>
    </row>
    <row r="618" spans="1:2" ht="15" x14ac:dyDescent="0.5">
      <c r="A618" s="1"/>
      <c r="B618" s="71"/>
    </row>
    <row r="619" spans="1:2" ht="15" x14ac:dyDescent="0.5">
      <c r="A619" s="1"/>
      <c r="B619" s="71"/>
    </row>
    <row r="620" spans="1:2" ht="15" x14ac:dyDescent="0.5">
      <c r="A620" s="1"/>
      <c r="B620" s="71"/>
    </row>
    <row r="621" spans="1:2" ht="15" x14ac:dyDescent="0.5">
      <c r="A621" s="1"/>
      <c r="B621" s="71"/>
    </row>
    <row r="622" spans="1:2" ht="15" x14ac:dyDescent="0.5">
      <c r="A622" s="1"/>
      <c r="B622" s="71"/>
    </row>
    <row r="623" spans="1:2" ht="15" x14ac:dyDescent="0.5">
      <c r="A623" s="1"/>
      <c r="B623" s="71"/>
    </row>
    <row r="624" spans="1:2" ht="15" x14ac:dyDescent="0.5">
      <c r="A624" s="1"/>
      <c r="B624" s="71"/>
    </row>
    <row r="625" spans="1:2" ht="15" x14ac:dyDescent="0.5">
      <c r="A625" s="1"/>
      <c r="B625" s="71"/>
    </row>
    <row r="626" spans="1:2" ht="15" x14ac:dyDescent="0.5">
      <c r="A626" s="1"/>
      <c r="B626" s="71"/>
    </row>
    <row r="627" spans="1:2" ht="15" x14ac:dyDescent="0.5">
      <c r="A627" s="1"/>
      <c r="B627" s="71"/>
    </row>
    <row r="628" spans="1:2" ht="15" x14ac:dyDescent="0.5">
      <c r="A628" s="1"/>
      <c r="B628" s="71"/>
    </row>
    <row r="629" spans="1:2" ht="15" x14ac:dyDescent="0.5">
      <c r="A629" s="1"/>
      <c r="B629" s="71"/>
    </row>
    <row r="630" spans="1:2" ht="15" x14ac:dyDescent="0.5">
      <c r="A630" s="1"/>
      <c r="B630" s="71"/>
    </row>
    <row r="631" spans="1:2" ht="15" x14ac:dyDescent="0.5">
      <c r="A631" s="1"/>
      <c r="B631" s="71"/>
    </row>
    <row r="632" spans="1:2" ht="15" x14ac:dyDescent="0.5">
      <c r="A632" s="1"/>
      <c r="B632" s="71"/>
    </row>
    <row r="633" spans="1:2" ht="15" x14ac:dyDescent="0.5">
      <c r="A633" s="1"/>
      <c r="B633" s="71"/>
    </row>
    <row r="634" spans="1:2" ht="15" x14ac:dyDescent="0.5">
      <c r="A634" s="1"/>
      <c r="B634" s="71"/>
    </row>
    <row r="635" spans="1:2" ht="15" x14ac:dyDescent="0.5">
      <c r="A635" s="1"/>
      <c r="B635" s="71"/>
    </row>
    <row r="636" spans="1:2" ht="15" x14ac:dyDescent="0.5">
      <c r="A636" s="1"/>
      <c r="B636" s="71"/>
    </row>
    <row r="637" spans="1:2" ht="15" x14ac:dyDescent="0.5">
      <c r="A637" s="1"/>
      <c r="B637" s="71"/>
    </row>
    <row r="638" spans="1:2" ht="15" x14ac:dyDescent="0.5">
      <c r="A638" s="1"/>
      <c r="B638" s="71"/>
    </row>
    <row r="639" spans="1:2" ht="15" x14ac:dyDescent="0.5">
      <c r="A639" s="1"/>
      <c r="B639" s="71"/>
    </row>
    <row r="640" spans="1:2" ht="15" x14ac:dyDescent="0.5">
      <c r="A640" s="1"/>
      <c r="B640" s="71"/>
    </row>
    <row r="641" spans="1:2" ht="15" x14ac:dyDescent="0.5">
      <c r="A641" s="1"/>
      <c r="B641" s="71"/>
    </row>
    <row r="642" spans="1:2" ht="15" x14ac:dyDescent="0.5">
      <c r="A642" s="1"/>
      <c r="B642" s="71"/>
    </row>
    <row r="643" spans="1:2" ht="15" x14ac:dyDescent="0.5">
      <c r="A643" s="1"/>
      <c r="B643" s="71"/>
    </row>
    <row r="644" spans="1:2" ht="15" x14ac:dyDescent="0.5">
      <c r="A644" s="1"/>
      <c r="B644" s="71"/>
    </row>
    <row r="645" spans="1:2" ht="15" x14ac:dyDescent="0.5">
      <c r="A645" s="1"/>
      <c r="B645" s="71"/>
    </row>
    <row r="646" spans="1:2" ht="15" x14ac:dyDescent="0.5">
      <c r="A646" s="1"/>
      <c r="B646" s="71"/>
    </row>
    <row r="647" spans="1:2" ht="15" x14ac:dyDescent="0.5">
      <c r="A647" s="1"/>
      <c r="B647" s="71"/>
    </row>
    <row r="648" spans="1:2" ht="15" x14ac:dyDescent="0.5">
      <c r="A648" s="1"/>
      <c r="B648" s="71"/>
    </row>
    <row r="649" spans="1:2" ht="15" x14ac:dyDescent="0.5">
      <c r="A649" s="1"/>
      <c r="B649" s="71"/>
    </row>
    <row r="650" spans="1:2" ht="15" x14ac:dyDescent="0.5">
      <c r="A650" s="1"/>
      <c r="B650" s="71"/>
    </row>
    <row r="651" spans="1:2" ht="15" x14ac:dyDescent="0.5">
      <c r="A651" s="1"/>
      <c r="B651" s="71"/>
    </row>
    <row r="652" spans="1:2" ht="15" x14ac:dyDescent="0.5">
      <c r="A652" s="1"/>
      <c r="B652" s="71"/>
    </row>
    <row r="653" spans="1:2" ht="15" x14ac:dyDescent="0.5">
      <c r="A653" s="1"/>
      <c r="B653" s="71"/>
    </row>
    <row r="654" spans="1:2" ht="15" x14ac:dyDescent="0.5">
      <c r="A654" s="1"/>
      <c r="B654" s="71"/>
    </row>
    <row r="655" spans="1:2" ht="15" x14ac:dyDescent="0.5">
      <c r="A655" s="1"/>
      <c r="B655" s="71"/>
    </row>
    <row r="656" spans="1:2" ht="15" x14ac:dyDescent="0.5">
      <c r="A656" s="1"/>
      <c r="B656" s="71"/>
    </row>
    <row r="657" spans="1:2" ht="15" x14ac:dyDescent="0.5">
      <c r="A657" s="1"/>
      <c r="B657" s="71"/>
    </row>
    <row r="658" spans="1:2" ht="15" x14ac:dyDescent="0.5">
      <c r="A658" s="1"/>
      <c r="B658" s="71"/>
    </row>
    <row r="659" spans="1:2" ht="15" x14ac:dyDescent="0.5">
      <c r="A659" s="1"/>
      <c r="B659" s="71"/>
    </row>
    <row r="660" spans="1:2" ht="15" x14ac:dyDescent="0.5">
      <c r="A660" s="1"/>
      <c r="B660" s="71"/>
    </row>
    <row r="661" spans="1:2" ht="15" x14ac:dyDescent="0.5">
      <c r="A661" s="1"/>
      <c r="B661" s="71"/>
    </row>
    <row r="662" spans="1:2" ht="15" x14ac:dyDescent="0.5">
      <c r="A662" s="1"/>
      <c r="B662" s="71"/>
    </row>
    <row r="663" spans="1:2" ht="15" x14ac:dyDescent="0.5">
      <c r="A663" s="1"/>
      <c r="B663" s="71"/>
    </row>
    <row r="664" spans="1:2" ht="15" x14ac:dyDescent="0.5">
      <c r="A664" s="1"/>
      <c r="B664" s="71"/>
    </row>
    <row r="665" spans="1:2" ht="15" x14ac:dyDescent="0.5">
      <c r="A665" s="1"/>
      <c r="B665" s="71"/>
    </row>
    <row r="666" spans="1:2" ht="15" x14ac:dyDescent="0.5">
      <c r="A666" s="1"/>
      <c r="B666" s="71"/>
    </row>
    <row r="667" spans="1:2" ht="15" x14ac:dyDescent="0.5">
      <c r="A667" s="1"/>
      <c r="B667" s="71"/>
    </row>
    <row r="668" spans="1:2" ht="15" x14ac:dyDescent="0.5">
      <c r="A668" s="1"/>
      <c r="B668" s="71"/>
    </row>
    <row r="669" spans="1:2" ht="15" x14ac:dyDescent="0.5">
      <c r="A669" s="1"/>
      <c r="B669" s="71"/>
    </row>
    <row r="670" spans="1:2" ht="15" x14ac:dyDescent="0.5">
      <c r="A670" s="1"/>
      <c r="B670" s="71"/>
    </row>
    <row r="671" spans="1:2" ht="15" x14ac:dyDescent="0.5">
      <c r="A671" s="1"/>
      <c r="B671" s="71"/>
    </row>
    <row r="672" spans="1:2" ht="15" x14ac:dyDescent="0.5">
      <c r="A672" s="1"/>
      <c r="B672" s="71"/>
    </row>
    <row r="673" spans="1:2" ht="15" x14ac:dyDescent="0.5">
      <c r="A673" s="1"/>
      <c r="B673" s="71"/>
    </row>
    <row r="674" spans="1:2" ht="15" x14ac:dyDescent="0.5">
      <c r="A674" s="1"/>
      <c r="B674" s="71"/>
    </row>
    <row r="675" spans="1:2" ht="15" x14ac:dyDescent="0.5">
      <c r="A675" s="1"/>
      <c r="B675" s="71"/>
    </row>
    <row r="676" spans="1:2" ht="15" x14ac:dyDescent="0.5">
      <c r="A676" s="1"/>
      <c r="B676" s="71"/>
    </row>
    <row r="677" spans="1:2" ht="15" x14ac:dyDescent="0.5">
      <c r="A677" s="1"/>
      <c r="B677" s="71"/>
    </row>
    <row r="678" spans="1:2" ht="15" x14ac:dyDescent="0.5">
      <c r="A678" s="1"/>
      <c r="B678" s="71"/>
    </row>
    <row r="679" spans="1:2" ht="15" x14ac:dyDescent="0.5">
      <c r="A679" s="1"/>
      <c r="B679" s="71"/>
    </row>
    <row r="680" spans="1:2" ht="15" x14ac:dyDescent="0.5">
      <c r="A680" s="1"/>
      <c r="B680" s="71"/>
    </row>
    <row r="681" spans="1:2" ht="15" x14ac:dyDescent="0.5">
      <c r="A681" s="1"/>
      <c r="B681" s="71"/>
    </row>
    <row r="682" spans="1:2" ht="15" x14ac:dyDescent="0.5">
      <c r="A682" s="1"/>
      <c r="B682" s="71"/>
    </row>
    <row r="683" spans="1:2" ht="15" x14ac:dyDescent="0.5">
      <c r="A683" s="1"/>
      <c r="B683" s="71"/>
    </row>
    <row r="684" spans="1:2" ht="15" x14ac:dyDescent="0.5">
      <c r="A684" s="1"/>
      <c r="B684" s="71"/>
    </row>
    <row r="685" spans="1:2" ht="15" x14ac:dyDescent="0.5">
      <c r="A685" s="1"/>
      <c r="B685" s="71"/>
    </row>
    <row r="686" spans="1:2" ht="15" x14ac:dyDescent="0.5">
      <c r="A686" s="1"/>
      <c r="B686" s="71"/>
    </row>
    <row r="687" spans="1:2" ht="15" x14ac:dyDescent="0.5">
      <c r="A687" s="1"/>
      <c r="B687" s="71"/>
    </row>
    <row r="688" spans="1:2" ht="15" x14ac:dyDescent="0.5">
      <c r="A688" s="1"/>
      <c r="B688" s="71"/>
    </row>
    <row r="689" spans="1:2" ht="15" x14ac:dyDescent="0.5">
      <c r="A689" s="1"/>
      <c r="B689" s="71"/>
    </row>
    <row r="690" spans="1:2" ht="15" x14ac:dyDescent="0.5">
      <c r="A690" s="1"/>
      <c r="B690" s="71"/>
    </row>
    <row r="691" spans="1:2" ht="15" x14ac:dyDescent="0.5">
      <c r="A691" s="1"/>
      <c r="B691" s="71"/>
    </row>
    <row r="692" spans="1:2" ht="15" x14ac:dyDescent="0.5">
      <c r="A692" s="1"/>
      <c r="B692" s="71"/>
    </row>
    <row r="693" spans="1:2" ht="15" x14ac:dyDescent="0.5">
      <c r="A693" s="1"/>
      <c r="B693" s="71"/>
    </row>
    <row r="694" spans="1:2" ht="15" x14ac:dyDescent="0.5">
      <c r="A694" s="1"/>
      <c r="B694" s="71"/>
    </row>
    <row r="695" spans="1:2" ht="15" x14ac:dyDescent="0.5">
      <c r="A695" s="1"/>
      <c r="B695" s="71"/>
    </row>
    <row r="696" spans="1:2" ht="15" x14ac:dyDescent="0.5">
      <c r="A696" s="1"/>
      <c r="B696" s="71"/>
    </row>
    <row r="697" spans="1:2" ht="15" x14ac:dyDescent="0.5">
      <c r="A697" s="1"/>
      <c r="B697" s="71"/>
    </row>
    <row r="698" spans="1:2" ht="15" x14ac:dyDescent="0.5">
      <c r="A698" s="1"/>
      <c r="B698" s="71"/>
    </row>
    <row r="699" spans="1:2" ht="15" x14ac:dyDescent="0.5">
      <c r="A699" s="1"/>
      <c r="B699" s="71"/>
    </row>
    <row r="700" spans="1:2" ht="15" x14ac:dyDescent="0.5">
      <c r="A700" s="1"/>
      <c r="B700" s="71"/>
    </row>
    <row r="701" spans="1:2" ht="15" x14ac:dyDescent="0.5">
      <c r="A701" s="1"/>
      <c r="B701" s="71"/>
    </row>
    <row r="702" spans="1:2" ht="15" x14ac:dyDescent="0.5">
      <c r="A702" s="1"/>
      <c r="B702" s="71"/>
    </row>
    <row r="703" spans="1:2" ht="15" x14ac:dyDescent="0.5">
      <c r="A703" s="1"/>
      <c r="B703" s="71"/>
    </row>
    <row r="704" spans="1:2" ht="15" x14ac:dyDescent="0.5">
      <c r="A704" s="1"/>
      <c r="B704" s="71"/>
    </row>
    <row r="705" spans="1:2" ht="15" x14ac:dyDescent="0.5">
      <c r="A705" s="1"/>
      <c r="B705" s="71"/>
    </row>
    <row r="706" spans="1:2" ht="15" x14ac:dyDescent="0.5">
      <c r="A706" s="1"/>
      <c r="B706" s="71"/>
    </row>
    <row r="707" spans="1:2" ht="15" x14ac:dyDescent="0.5">
      <c r="A707" s="1"/>
      <c r="B707" s="71"/>
    </row>
    <row r="708" spans="1:2" ht="15" x14ac:dyDescent="0.5">
      <c r="A708" s="1"/>
      <c r="B708" s="71"/>
    </row>
    <row r="709" spans="1:2" ht="15" x14ac:dyDescent="0.5">
      <c r="A709" s="1"/>
      <c r="B709" s="71"/>
    </row>
    <row r="710" spans="1:2" ht="15" x14ac:dyDescent="0.5">
      <c r="A710" s="1"/>
      <c r="B710" s="71"/>
    </row>
    <row r="711" spans="1:2" ht="15" x14ac:dyDescent="0.5">
      <c r="A711" s="1"/>
      <c r="B711" s="71"/>
    </row>
    <row r="712" spans="1:2" ht="15" x14ac:dyDescent="0.5">
      <c r="A712" s="1"/>
      <c r="B712" s="71"/>
    </row>
    <row r="713" spans="1:2" ht="15" x14ac:dyDescent="0.5">
      <c r="A713" s="1"/>
      <c r="B713" s="71"/>
    </row>
    <row r="714" spans="1:2" ht="15" x14ac:dyDescent="0.5">
      <c r="A714" s="1"/>
      <c r="B714" s="71"/>
    </row>
    <row r="715" spans="1:2" ht="15" x14ac:dyDescent="0.5">
      <c r="A715" s="1"/>
      <c r="B715" s="71"/>
    </row>
    <row r="716" spans="1:2" ht="15" x14ac:dyDescent="0.5">
      <c r="A716" s="1"/>
      <c r="B716" s="71"/>
    </row>
    <row r="717" spans="1:2" ht="15" x14ac:dyDescent="0.5">
      <c r="A717" s="1"/>
      <c r="B717" s="71"/>
    </row>
    <row r="718" spans="1:2" ht="15" x14ac:dyDescent="0.5">
      <c r="A718" s="1"/>
      <c r="B718" s="71"/>
    </row>
    <row r="719" spans="1:2" ht="15" x14ac:dyDescent="0.5">
      <c r="A719" s="1"/>
      <c r="B719" s="71"/>
    </row>
    <row r="720" spans="1:2" ht="15" x14ac:dyDescent="0.5">
      <c r="A720" s="1"/>
      <c r="B720" s="71"/>
    </row>
    <row r="721" spans="1:2" ht="15" x14ac:dyDescent="0.5">
      <c r="A721" s="1"/>
      <c r="B721" s="71"/>
    </row>
    <row r="722" spans="1:2" ht="15" x14ac:dyDescent="0.5">
      <c r="A722" s="1"/>
      <c r="B722" s="71"/>
    </row>
    <row r="723" spans="1:2" ht="15" x14ac:dyDescent="0.5">
      <c r="A723" s="1"/>
      <c r="B723" s="71"/>
    </row>
    <row r="724" spans="1:2" ht="15" x14ac:dyDescent="0.5">
      <c r="A724" s="1"/>
      <c r="B724" s="71"/>
    </row>
    <row r="725" spans="1:2" ht="15" x14ac:dyDescent="0.5">
      <c r="A725" s="1"/>
      <c r="B725" s="71"/>
    </row>
    <row r="726" spans="1:2" ht="15" x14ac:dyDescent="0.5">
      <c r="A726" s="1"/>
      <c r="B726" s="71"/>
    </row>
    <row r="727" spans="1:2" ht="15" x14ac:dyDescent="0.5">
      <c r="A727" s="1"/>
      <c r="B727" s="71"/>
    </row>
    <row r="728" spans="1:2" ht="15" x14ac:dyDescent="0.5">
      <c r="A728" s="1"/>
      <c r="B728" s="71"/>
    </row>
    <row r="729" spans="1:2" ht="15" x14ac:dyDescent="0.5">
      <c r="A729" s="1"/>
      <c r="B729" s="71"/>
    </row>
    <row r="730" spans="1:2" ht="15" x14ac:dyDescent="0.5">
      <c r="A730" s="1"/>
      <c r="B730" s="71"/>
    </row>
    <row r="731" spans="1:2" ht="15" x14ac:dyDescent="0.5">
      <c r="A731" s="1"/>
      <c r="B731" s="71"/>
    </row>
    <row r="732" spans="1:2" ht="15" x14ac:dyDescent="0.5">
      <c r="A732" s="1"/>
      <c r="B732" s="71"/>
    </row>
    <row r="733" spans="1:2" ht="15" x14ac:dyDescent="0.5">
      <c r="A733" s="1"/>
      <c r="B733" s="71"/>
    </row>
    <row r="734" spans="1:2" ht="15" x14ac:dyDescent="0.5">
      <c r="A734" s="1"/>
      <c r="B734" s="71"/>
    </row>
    <row r="735" spans="1:2" ht="15" x14ac:dyDescent="0.5">
      <c r="A735" s="1"/>
      <c r="B735" s="71"/>
    </row>
    <row r="736" spans="1:2" ht="15" x14ac:dyDescent="0.5">
      <c r="A736" s="1"/>
      <c r="B736" s="71"/>
    </row>
    <row r="737" spans="1:2" ht="15" x14ac:dyDescent="0.5">
      <c r="A737" s="1"/>
      <c r="B737" s="71"/>
    </row>
    <row r="738" spans="1:2" ht="15" x14ac:dyDescent="0.5">
      <c r="A738" s="1"/>
      <c r="B738" s="71"/>
    </row>
    <row r="739" spans="1:2" ht="15" x14ac:dyDescent="0.5">
      <c r="A739" s="1"/>
      <c r="B739" s="71"/>
    </row>
    <row r="740" spans="1:2" ht="15" x14ac:dyDescent="0.5">
      <c r="A740" s="1"/>
      <c r="B740" s="71"/>
    </row>
    <row r="741" spans="1:2" ht="15" x14ac:dyDescent="0.5">
      <c r="A741" s="1"/>
      <c r="B741" s="71"/>
    </row>
    <row r="742" spans="1:2" ht="15" x14ac:dyDescent="0.5">
      <c r="A742" s="1"/>
      <c r="B742" s="71"/>
    </row>
    <row r="743" spans="1:2" ht="15" x14ac:dyDescent="0.5">
      <c r="A743" s="1"/>
      <c r="B743" s="71"/>
    </row>
    <row r="744" spans="1:2" ht="15" x14ac:dyDescent="0.5">
      <c r="A744" s="1"/>
      <c r="B744" s="71"/>
    </row>
    <row r="745" spans="1:2" ht="15" x14ac:dyDescent="0.5">
      <c r="A745" s="1"/>
      <c r="B745" s="71"/>
    </row>
    <row r="746" spans="1:2" ht="15" x14ac:dyDescent="0.5">
      <c r="A746" s="1"/>
      <c r="B746" s="71"/>
    </row>
    <row r="747" spans="1:2" ht="15" x14ac:dyDescent="0.5">
      <c r="A747" s="1"/>
      <c r="B747" s="71"/>
    </row>
    <row r="748" spans="1:2" ht="15" x14ac:dyDescent="0.5">
      <c r="A748" s="1"/>
      <c r="B748" s="71"/>
    </row>
    <row r="749" spans="1:2" ht="15" x14ac:dyDescent="0.5">
      <c r="A749" s="1"/>
      <c r="B749" s="71"/>
    </row>
    <row r="750" spans="1:2" ht="15" x14ac:dyDescent="0.5">
      <c r="A750" s="1"/>
      <c r="B750" s="71"/>
    </row>
    <row r="751" spans="1:2" ht="15" x14ac:dyDescent="0.5">
      <c r="A751" s="1"/>
      <c r="B751" s="71"/>
    </row>
    <row r="752" spans="1:2" ht="15" x14ac:dyDescent="0.5">
      <c r="A752" s="1"/>
      <c r="B752" s="71"/>
    </row>
    <row r="753" spans="1:2" ht="15" x14ac:dyDescent="0.5">
      <c r="A753" s="1"/>
      <c r="B753" s="71"/>
    </row>
    <row r="754" spans="1:2" ht="15" x14ac:dyDescent="0.5">
      <c r="A754" s="1"/>
      <c r="B754" s="71"/>
    </row>
    <row r="755" spans="1:2" ht="15" x14ac:dyDescent="0.5">
      <c r="A755" s="1"/>
      <c r="B755" s="71"/>
    </row>
    <row r="756" spans="1:2" ht="15" x14ac:dyDescent="0.5">
      <c r="A756" s="1"/>
      <c r="B756" s="71"/>
    </row>
    <row r="757" spans="1:2" ht="15" x14ac:dyDescent="0.5">
      <c r="A757" s="1"/>
      <c r="B757" s="71"/>
    </row>
    <row r="758" spans="1:2" ht="15" x14ac:dyDescent="0.5">
      <c r="A758" s="1"/>
      <c r="B758" s="71"/>
    </row>
    <row r="759" spans="1:2" ht="15" x14ac:dyDescent="0.5">
      <c r="A759" s="1"/>
      <c r="B759" s="71"/>
    </row>
    <row r="760" spans="1:2" ht="15" x14ac:dyDescent="0.5">
      <c r="A760" s="1"/>
      <c r="B760" s="71"/>
    </row>
    <row r="761" spans="1:2" ht="15" x14ac:dyDescent="0.5">
      <c r="A761" s="1"/>
      <c r="B761" s="71"/>
    </row>
    <row r="762" spans="1:2" ht="15" x14ac:dyDescent="0.5">
      <c r="A762" s="1"/>
      <c r="B762" s="71"/>
    </row>
    <row r="763" spans="1:2" ht="15" x14ac:dyDescent="0.5">
      <c r="A763" s="1"/>
      <c r="B763" s="71"/>
    </row>
    <row r="764" spans="1:2" ht="15" x14ac:dyDescent="0.5">
      <c r="A764" s="1"/>
      <c r="B764" s="71"/>
    </row>
    <row r="765" spans="1:2" ht="15" x14ac:dyDescent="0.5">
      <c r="A765" s="1"/>
      <c r="B765" s="71"/>
    </row>
    <row r="766" spans="1:2" ht="15" x14ac:dyDescent="0.5">
      <c r="A766" s="1"/>
      <c r="B766" s="71"/>
    </row>
    <row r="767" spans="1:2" ht="15" x14ac:dyDescent="0.5">
      <c r="A767" s="1"/>
      <c r="B767" s="71"/>
    </row>
    <row r="768" spans="1:2" ht="15" x14ac:dyDescent="0.5">
      <c r="A768" s="1"/>
      <c r="B768" s="71"/>
    </row>
    <row r="769" spans="1:2" ht="15" x14ac:dyDescent="0.5">
      <c r="A769" s="1"/>
      <c r="B769" s="71"/>
    </row>
    <row r="770" spans="1:2" ht="15" x14ac:dyDescent="0.5">
      <c r="A770" s="1"/>
      <c r="B770" s="71"/>
    </row>
    <row r="771" spans="1:2" ht="15" x14ac:dyDescent="0.5">
      <c r="A771" s="1"/>
      <c r="B771" s="71"/>
    </row>
    <row r="772" spans="1:2" ht="15" x14ac:dyDescent="0.5">
      <c r="A772" s="1"/>
      <c r="B772" s="71"/>
    </row>
    <row r="773" spans="1:2" ht="15" x14ac:dyDescent="0.5">
      <c r="A773" s="1"/>
      <c r="B773" s="71"/>
    </row>
    <row r="774" spans="1:2" ht="15" x14ac:dyDescent="0.5">
      <c r="A774" s="1"/>
      <c r="B774" s="71"/>
    </row>
    <row r="775" spans="1:2" ht="15" x14ac:dyDescent="0.5">
      <c r="A775" s="1"/>
      <c r="B775" s="71"/>
    </row>
    <row r="776" spans="1:2" ht="15" x14ac:dyDescent="0.5">
      <c r="A776" s="1"/>
      <c r="B776" s="71"/>
    </row>
    <row r="777" spans="1:2" ht="15" x14ac:dyDescent="0.5">
      <c r="A777" s="1"/>
      <c r="B777" s="71"/>
    </row>
    <row r="778" spans="1:2" ht="15" x14ac:dyDescent="0.5">
      <c r="A778" s="1"/>
      <c r="B778" s="71"/>
    </row>
    <row r="779" spans="1:2" ht="15" x14ac:dyDescent="0.5">
      <c r="A779" s="1"/>
      <c r="B779" s="71"/>
    </row>
    <row r="780" spans="1:2" ht="15" x14ac:dyDescent="0.5">
      <c r="A780" s="1"/>
      <c r="B780" s="71"/>
    </row>
    <row r="781" spans="1:2" ht="15" x14ac:dyDescent="0.5">
      <c r="A781" s="1"/>
      <c r="B781" s="71"/>
    </row>
    <row r="782" spans="1:2" ht="15" x14ac:dyDescent="0.5">
      <c r="A782" s="1"/>
      <c r="B782" s="71"/>
    </row>
    <row r="783" spans="1:2" ht="15" x14ac:dyDescent="0.5">
      <c r="A783" s="1"/>
      <c r="B783" s="71"/>
    </row>
    <row r="784" spans="1:2" ht="15" x14ac:dyDescent="0.5">
      <c r="A784" s="1"/>
      <c r="B784" s="71"/>
    </row>
    <row r="785" spans="1:2" ht="15" x14ac:dyDescent="0.5">
      <c r="A785" s="1"/>
      <c r="B785" s="71"/>
    </row>
    <row r="786" spans="1:2" ht="15" x14ac:dyDescent="0.5">
      <c r="A786" s="1"/>
      <c r="B786" s="71"/>
    </row>
    <row r="787" spans="1:2" ht="15" x14ac:dyDescent="0.5">
      <c r="A787" s="1"/>
      <c r="B787" s="71"/>
    </row>
    <row r="788" spans="1:2" ht="15" x14ac:dyDescent="0.5">
      <c r="A788" s="1"/>
      <c r="B788" s="71"/>
    </row>
    <row r="789" spans="1:2" ht="15" x14ac:dyDescent="0.5">
      <c r="A789" s="1"/>
      <c r="B789" s="71"/>
    </row>
    <row r="790" spans="1:2" ht="15" x14ac:dyDescent="0.5">
      <c r="A790" s="1"/>
      <c r="B790" s="71"/>
    </row>
    <row r="791" spans="1:2" ht="15" x14ac:dyDescent="0.5">
      <c r="A791" s="1"/>
      <c r="B791" s="71"/>
    </row>
    <row r="792" spans="1:2" ht="15" x14ac:dyDescent="0.5">
      <c r="A792" s="1"/>
      <c r="B792" s="71"/>
    </row>
    <row r="793" spans="1:2" ht="15" x14ac:dyDescent="0.5">
      <c r="A793" s="1"/>
      <c r="B793" s="71"/>
    </row>
    <row r="794" spans="1:2" ht="15" x14ac:dyDescent="0.5">
      <c r="A794" s="1"/>
      <c r="B794" s="71"/>
    </row>
    <row r="795" spans="1:2" ht="15" x14ac:dyDescent="0.5">
      <c r="A795" s="1"/>
      <c r="B795" s="71"/>
    </row>
    <row r="796" spans="1:2" ht="15" x14ac:dyDescent="0.5">
      <c r="A796" s="1"/>
      <c r="B796" s="71"/>
    </row>
    <row r="797" spans="1:2" ht="15" x14ac:dyDescent="0.5">
      <c r="A797" s="1"/>
      <c r="B797" s="71"/>
    </row>
    <row r="798" spans="1:2" ht="15" x14ac:dyDescent="0.5">
      <c r="A798" s="1"/>
      <c r="B798" s="71"/>
    </row>
    <row r="799" spans="1:2" ht="15" x14ac:dyDescent="0.5">
      <c r="A799" s="1"/>
      <c r="B799" s="71"/>
    </row>
    <row r="800" spans="1:2" ht="15" x14ac:dyDescent="0.5">
      <c r="A800" s="1"/>
      <c r="B800" s="71"/>
    </row>
    <row r="801" spans="1:2" ht="15" x14ac:dyDescent="0.5">
      <c r="A801" s="1"/>
      <c r="B801" s="71"/>
    </row>
    <row r="802" spans="1:2" ht="15" x14ac:dyDescent="0.5">
      <c r="A802" s="1"/>
      <c r="B802" s="71"/>
    </row>
    <row r="803" spans="1:2" ht="15" x14ac:dyDescent="0.5">
      <c r="A803" s="1"/>
      <c r="B803" s="71"/>
    </row>
    <row r="804" spans="1:2" ht="15" x14ac:dyDescent="0.5">
      <c r="A804" s="1"/>
      <c r="B804" s="71"/>
    </row>
    <row r="805" spans="1:2" ht="15" x14ac:dyDescent="0.5">
      <c r="A805" s="1"/>
      <c r="B805" s="71"/>
    </row>
    <row r="806" spans="1:2" ht="15" x14ac:dyDescent="0.5">
      <c r="A806" s="1"/>
      <c r="B806" s="71"/>
    </row>
    <row r="807" spans="1:2" ht="15" x14ac:dyDescent="0.5">
      <c r="A807" s="1"/>
      <c r="B807" s="71"/>
    </row>
    <row r="808" spans="1:2" ht="15" x14ac:dyDescent="0.5">
      <c r="A808" s="1"/>
      <c r="B808" s="71"/>
    </row>
    <row r="809" spans="1:2" ht="15" x14ac:dyDescent="0.5">
      <c r="A809" s="1"/>
      <c r="B809" s="71"/>
    </row>
    <row r="810" spans="1:2" ht="15" x14ac:dyDescent="0.5">
      <c r="A810" s="1"/>
      <c r="B810" s="71"/>
    </row>
    <row r="811" spans="1:2" ht="15" x14ac:dyDescent="0.5">
      <c r="A811" s="1"/>
      <c r="B811" s="71"/>
    </row>
    <row r="812" spans="1:2" ht="15" x14ac:dyDescent="0.5">
      <c r="A812" s="1"/>
      <c r="B812" s="71"/>
    </row>
    <row r="813" spans="1:2" ht="15" x14ac:dyDescent="0.5">
      <c r="A813" s="1"/>
      <c r="B813" s="71"/>
    </row>
    <row r="814" spans="1:2" ht="15" x14ac:dyDescent="0.5">
      <c r="A814" s="1"/>
      <c r="B814" s="71"/>
    </row>
    <row r="815" spans="1:2" ht="15" x14ac:dyDescent="0.5">
      <c r="A815" s="1"/>
      <c r="B815" s="71"/>
    </row>
    <row r="816" spans="1:2" ht="15" x14ac:dyDescent="0.5">
      <c r="A816" s="1"/>
      <c r="B816" s="71"/>
    </row>
    <row r="817" spans="1:2" ht="15" x14ac:dyDescent="0.5">
      <c r="A817" s="1"/>
      <c r="B817" s="71"/>
    </row>
    <row r="818" spans="1:2" ht="15" x14ac:dyDescent="0.5">
      <c r="A818" s="1"/>
      <c r="B818" s="71"/>
    </row>
    <row r="819" spans="1:2" ht="15" x14ac:dyDescent="0.5">
      <c r="A819" s="1"/>
      <c r="B819" s="71"/>
    </row>
    <row r="820" spans="1:2" ht="15" x14ac:dyDescent="0.5">
      <c r="A820" s="1"/>
      <c r="B820" s="71"/>
    </row>
    <row r="821" spans="1:2" ht="15" x14ac:dyDescent="0.5">
      <c r="A821" s="1"/>
      <c r="B821" s="71"/>
    </row>
    <row r="822" spans="1:2" ht="15" x14ac:dyDescent="0.5">
      <c r="A822" s="1"/>
      <c r="B822" s="71"/>
    </row>
    <row r="823" spans="1:2" ht="15" x14ac:dyDescent="0.5">
      <c r="A823" s="1"/>
      <c r="B823" s="71"/>
    </row>
    <row r="824" spans="1:2" ht="15" x14ac:dyDescent="0.5">
      <c r="A824" s="1"/>
      <c r="B824" s="71"/>
    </row>
    <row r="825" spans="1:2" ht="15" x14ac:dyDescent="0.5">
      <c r="A825" s="1"/>
      <c r="B825" s="71"/>
    </row>
    <row r="826" spans="1:2" ht="15" x14ac:dyDescent="0.5">
      <c r="A826" s="1"/>
      <c r="B826" s="71"/>
    </row>
    <row r="827" spans="1:2" ht="15" x14ac:dyDescent="0.5">
      <c r="A827" s="1"/>
      <c r="B827" s="71"/>
    </row>
    <row r="828" spans="1:2" ht="15" x14ac:dyDescent="0.5">
      <c r="A828" s="1"/>
      <c r="B828" s="71"/>
    </row>
    <row r="829" spans="1:2" ht="15" x14ac:dyDescent="0.5">
      <c r="A829" s="1"/>
      <c r="B829" s="71"/>
    </row>
    <row r="830" spans="1:2" ht="15" x14ac:dyDescent="0.5">
      <c r="A830" s="1"/>
      <c r="B830" s="71"/>
    </row>
    <row r="831" spans="1:2" ht="15" x14ac:dyDescent="0.5">
      <c r="A831" s="1"/>
      <c r="B831" s="71"/>
    </row>
    <row r="832" spans="1:2" ht="15" x14ac:dyDescent="0.5">
      <c r="A832" s="1"/>
      <c r="B832" s="71"/>
    </row>
    <row r="833" spans="1:2" ht="15" x14ac:dyDescent="0.5">
      <c r="A833" s="1"/>
      <c r="B833" s="71"/>
    </row>
    <row r="834" spans="1:2" ht="15" x14ac:dyDescent="0.5">
      <c r="A834" s="1"/>
      <c r="B834" s="71"/>
    </row>
    <row r="835" spans="1:2" ht="15" x14ac:dyDescent="0.5">
      <c r="A835" s="1"/>
      <c r="B835" s="71"/>
    </row>
    <row r="836" spans="1:2" ht="15" x14ac:dyDescent="0.5">
      <c r="A836" s="1"/>
      <c r="B836" s="71"/>
    </row>
    <row r="837" spans="1:2" ht="15" x14ac:dyDescent="0.5">
      <c r="A837" s="1"/>
      <c r="B837" s="71"/>
    </row>
    <row r="838" spans="1:2" ht="15" x14ac:dyDescent="0.5">
      <c r="A838" s="1"/>
      <c r="B838" s="71"/>
    </row>
    <row r="839" spans="1:2" ht="15" x14ac:dyDescent="0.5">
      <c r="A839" s="1"/>
      <c r="B839" s="71"/>
    </row>
    <row r="840" spans="1:2" ht="15" x14ac:dyDescent="0.5">
      <c r="A840" s="1"/>
      <c r="B840" s="71"/>
    </row>
    <row r="841" spans="1:2" ht="15" x14ac:dyDescent="0.5">
      <c r="A841" s="1"/>
      <c r="B841" s="71"/>
    </row>
    <row r="842" spans="1:2" ht="15" x14ac:dyDescent="0.5">
      <c r="A842" s="1"/>
      <c r="B842" s="71"/>
    </row>
    <row r="843" spans="1:2" ht="15" x14ac:dyDescent="0.5">
      <c r="A843" s="1"/>
      <c r="B843" s="71"/>
    </row>
    <row r="844" spans="1:2" ht="15" x14ac:dyDescent="0.5">
      <c r="A844" s="1"/>
      <c r="B844" s="71"/>
    </row>
    <row r="845" spans="1:2" ht="15" x14ac:dyDescent="0.5">
      <c r="A845" s="1"/>
      <c r="B845" s="71"/>
    </row>
    <row r="846" spans="1:2" ht="15" x14ac:dyDescent="0.5">
      <c r="A846" s="1"/>
      <c r="B846" s="71"/>
    </row>
    <row r="847" spans="1:2" ht="15" x14ac:dyDescent="0.5">
      <c r="A847" s="1"/>
      <c r="B847" s="71"/>
    </row>
    <row r="848" spans="1:2" ht="15" x14ac:dyDescent="0.5">
      <c r="A848" s="1"/>
      <c r="B848" s="71"/>
    </row>
    <row r="849" spans="1:2" ht="15" x14ac:dyDescent="0.5">
      <c r="A849" s="1"/>
      <c r="B849" s="71"/>
    </row>
    <row r="850" spans="1:2" ht="15" x14ac:dyDescent="0.5">
      <c r="A850" s="1"/>
      <c r="B850" s="71"/>
    </row>
    <row r="851" spans="1:2" ht="15" x14ac:dyDescent="0.5">
      <c r="A851" s="1"/>
      <c r="B851" s="71"/>
    </row>
    <row r="852" spans="1:2" ht="15" x14ac:dyDescent="0.5">
      <c r="A852" s="1"/>
      <c r="B852" s="71"/>
    </row>
    <row r="853" spans="1:2" ht="15" x14ac:dyDescent="0.5">
      <c r="A853" s="1"/>
      <c r="B853" s="71"/>
    </row>
    <row r="854" spans="1:2" ht="15" x14ac:dyDescent="0.5">
      <c r="A854" s="1"/>
      <c r="B854" s="71"/>
    </row>
    <row r="855" spans="1:2" ht="15" x14ac:dyDescent="0.5">
      <c r="A855" s="1"/>
      <c r="B855" s="71"/>
    </row>
    <row r="856" spans="1:2" ht="15" x14ac:dyDescent="0.5">
      <c r="A856" s="1"/>
      <c r="B856" s="71"/>
    </row>
    <row r="857" spans="1:2" ht="15" x14ac:dyDescent="0.5">
      <c r="A857" s="1"/>
      <c r="B857" s="71"/>
    </row>
    <row r="858" spans="1:2" ht="15" x14ac:dyDescent="0.5">
      <c r="A858" s="1"/>
      <c r="B858" s="71"/>
    </row>
    <row r="859" spans="1:2" ht="15" x14ac:dyDescent="0.5">
      <c r="A859" s="1"/>
      <c r="B859" s="71"/>
    </row>
    <row r="860" spans="1:2" ht="15" x14ac:dyDescent="0.5">
      <c r="A860" s="1"/>
      <c r="B860" s="71"/>
    </row>
    <row r="861" spans="1:2" ht="15" x14ac:dyDescent="0.5">
      <c r="A861" s="1"/>
      <c r="B861" s="71"/>
    </row>
    <row r="862" spans="1:2" ht="15" x14ac:dyDescent="0.5">
      <c r="A862" s="1"/>
      <c r="B862" s="71"/>
    </row>
    <row r="863" spans="1:2" ht="15" x14ac:dyDescent="0.5">
      <c r="A863" s="1"/>
      <c r="B863" s="71"/>
    </row>
    <row r="864" spans="1:2" ht="15" x14ac:dyDescent="0.5">
      <c r="A864" s="1"/>
      <c r="B864" s="71"/>
    </row>
    <row r="865" spans="1:2" ht="15" x14ac:dyDescent="0.5">
      <c r="A865" s="1"/>
      <c r="B865" s="71"/>
    </row>
    <row r="866" spans="1:2" ht="15" x14ac:dyDescent="0.5">
      <c r="A866" s="1"/>
      <c r="B866" s="71"/>
    </row>
    <row r="867" spans="1:2" ht="15" x14ac:dyDescent="0.5">
      <c r="A867" s="1"/>
      <c r="B867" s="71"/>
    </row>
    <row r="868" spans="1:2" ht="15" x14ac:dyDescent="0.5">
      <c r="A868" s="1"/>
      <c r="B868" s="71"/>
    </row>
    <row r="869" spans="1:2" ht="15" x14ac:dyDescent="0.5">
      <c r="A869" s="1"/>
      <c r="B869" s="71"/>
    </row>
    <row r="870" spans="1:2" ht="15" x14ac:dyDescent="0.5">
      <c r="A870" s="1"/>
      <c r="B870" s="71"/>
    </row>
    <row r="871" spans="1:2" ht="15" x14ac:dyDescent="0.5">
      <c r="A871" s="1"/>
      <c r="B871" s="71"/>
    </row>
    <row r="872" spans="1:2" ht="15" x14ac:dyDescent="0.5">
      <c r="A872" s="1"/>
      <c r="B872" s="71"/>
    </row>
    <row r="873" spans="1:2" ht="15" x14ac:dyDescent="0.5">
      <c r="A873" s="1"/>
      <c r="B873" s="71"/>
    </row>
    <row r="874" spans="1:2" ht="15" x14ac:dyDescent="0.5">
      <c r="A874" s="1"/>
      <c r="B874" s="71"/>
    </row>
    <row r="875" spans="1:2" ht="15" x14ac:dyDescent="0.5">
      <c r="A875" s="1"/>
      <c r="B875" s="71"/>
    </row>
    <row r="876" spans="1:2" ht="15" x14ac:dyDescent="0.5">
      <c r="A876" s="1"/>
      <c r="B876" s="71"/>
    </row>
    <row r="877" spans="1:2" ht="15" x14ac:dyDescent="0.5">
      <c r="A877" s="1"/>
      <c r="B877" s="71"/>
    </row>
    <row r="878" spans="1:2" ht="15" x14ac:dyDescent="0.5">
      <c r="A878" s="1"/>
      <c r="B878" s="71"/>
    </row>
    <row r="879" spans="1:2" ht="15" x14ac:dyDescent="0.5">
      <c r="A879" s="1"/>
      <c r="B879" s="71"/>
    </row>
    <row r="880" spans="1:2" ht="15" x14ac:dyDescent="0.5">
      <c r="A880" s="1"/>
      <c r="B880" s="71"/>
    </row>
    <row r="881" spans="1:2" ht="15" x14ac:dyDescent="0.5">
      <c r="A881" s="1"/>
      <c r="B881" s="71"/>
    </row>
    <row r="882" spans="1:2" ht="15" x14ac:dyDescent="0.5">
      <c r="A882" s="1"/>
      <c r="B882" s="71"/>
    </row>
    <row r="883" spans="1:2" ht="15" x14ac:dyDescent="0.5">
      <c r="A883" s="1"/>
      <c r="B883" s="71"/>
    </row>
    <row r="884" spans="1:2" ht="15" x14ac:dyDescent="0.5">
      <c r="A884" s="1"/>
      <c r="B884" s="71"/>
    </row>
    <row r="885" spans="1:2" ht="15" x14ac:dyDescent="0.5">
      <c r="A885" s="1"/>
      <c r="B885" s="71"/>
    </row>
    <row r="886" spans="1:2" ht="15" x14ac:dyDescent="0.5">
      <c r="A886" s="1"/>
      <c r="B886" s="71"/>
    </row>
    <row r="887" spans="1:2" ht="15" x14ac:dyDescent="0.5">
      <c r="A887" s="1"/>
      <c r="B887" s="71"/>
    </row>
    <row r="888" spans="1:2" ht="15" x14ac:dyDescent="0.5">
      <c r="A888" s="1"/>
      <c r="B888" s="71"/>
    </row>
    <row r="889" spans="1:2" ht="15" x14ac:dyDescent="0.5">
      <c r="A889" s="1"/>
      <c r="B889" s="71"/>
    </row>
    <row r="890" spans="1:2" ht="15" x14ac:dyDescent="0.5">
      <c r="A890" s="1"/>
      <c r="B890" s="71"/>
    </row>
    <row r="891" spans="1:2" ht="15" x14ac:dyDescent="0.5">
      <c r="A891" s="1"/>
      <c r="B891" s="71"/>
    </row>
    <row r="892" spans="1:2" ht="15" x14ac:dyDescent="0.5">
      <c r="A892" s="1"/>
      <c r="B892" s="71"/>
    </row>
    <row r="893" spans="1:2" ht="15" x14ac:dyDescent="0.5">
      <c r="A893" s="1"/>
      <c r="B893" s="71"/>
    </row>
    <row r="894" spans="1:2" ht="15" x14ac:dyDescent="0.5">
      <c r="A894" s="1"/>
      <c r="B894" s="71"/>
    </row>
    <row r="895" spans="1:2" ht="15" x14ac:dyDescent="0.5">
      <c r="A895" s="1"/>
      <c r="B895" s="71"/>
    </row>
    <row r="896" spans="1:2" ht="15" x14ac:dyDescent="0.5">
      <c r="A896" s="1"/>
      <c r="B896" s="71"/>
    </row>
    <row r="897" spans="1:2" ht="15" x14ac:dyDescent="0.5">
      <c r="A897" s="1"/>
      <c r="B897" s="71"/>
    </row>
    <row r="898" spans="1:2" ht="15" x14ac:dyDescent="0.5">
      <c r="A898" s="1"/>
      <c r="B898" s="71"/>
    </row>
    <row r="899" spans="1:2" ht="15" x14ac:dyDescent="0.5">
      <c r="A899" s="1"/>
      <c r="B899" s="71"/>
    </row>
    <row r="900" spans="1:2" ht="15" x14ac:dyDescent="0.5">
      <c r="A900" s="1"/>
      <c r="B900" s="71"/>
    </row>
    <row r="901" spans="1:2" ht="15" x14ac:dyDescent="0.5">
      <c r="A901" s="1"/>
      <c r="B901" s="71"/>
    </row>
    <row r="902" spans="1:2" ht="15" x14ac:dyDescent="0.5">
      <c r="A902" s="1"/>
      <c r="B902" s="71"/>
    </row>
    <row r="903" spans="1:2" ht="15" x14ac:dyDescent="0.5">
      <c r="A903" s="1"/>
      <c r="B903" s="71"/>
    </row>
    <row r="904" spans="1:2" ht="15" x14ac:dyDescent="0.5">
      <c r="A904" s="1"/>
      <c r="B904" s="71"/>
    </row>
    <row r="905" spans="1:2" ht="15" x14ac:dyDescent="0.5">
      <c r="A905" s="1"/>
      <c r="B905" s="71"/>
    </row>
    <row r="906" spans="1:2" ht="15" x14ac:dyDescent="0.5">
      <c r="A906" s="1"/>
      <c r="B906" s="71"/>
    </row>
    <row r="907" spans="1:2" ht="15" x14ac:dyDescent="0.5">
      <c r="A907" s="1"/>
      <c r="B907" s="71"/>
    </row>
    <row r="908" spans="1:2" ht="15" x14ac:dyDescent="0.5">
      <c r="A908" s="1"/>
      <c r="B908" s="71"/>
    </row>
    <row r="909" spans="1:2" ht="15" x14ac:dyDescent="0.5">
      <c r="A909" s="1"/>
      <c r="B909" s="71"/>
    </row>
    <row r="910" spans="1:2" ht="15" x14ac:dyDescent="0.5">
      <c r="A910" s="1"/>
      <c r="B910" s="71"/>
    </row>
    <row r="911" spans="1:2" ht="15" x14ac:dyDescent="0.5">
      <c r="A911" s="1"/>
      <c r="B911" s="71"/>
    </row>
    <row r="912" spans="1:2" ht="15" x14ac:dyDescent="0.5">
      <c r="A912" s="1"/>
      <c r="B912" s="71"/>
    </row>
    <row r="913" spans="1:2" ht="15" x14ac:dyDescent="0.5">
      <c r="A913" s="1"/>
      <c r="B913" s="71"/>
    </row>
    <row r="914" spans="1:2" ht="15" x14ac:dyDescent="0.5">
      <c r="A914" s="1"/>
      <c r="B914" s="71"/>
    </row>
    <row r="915" spans="1:2" ht="15" x14ac:dyDescent="0.5">
      <c r="A915" s="1"/>
      <c r="B915" s="71"/>
    </row>
    <row r="916" spans="1:2" ht="15" x14ac:dyDescent="0.5">
      <c r="A916" s="1"/>
      <c r="B916" s="71"/>
    </row>
    <row r="917" spans="1:2" ht="15" x14ac:dyDescent="0.5">
      <c r="A917" s="1"/>
      <c r="B917" s="71"/>
    </row>
    <row r="918" spans="1:2" ht="15" x14ac:dyDescent="0.5">
      <c r="A918" s="1"/>
      <c r="B918" s="71"/>
    </row>
    <row r="919" spans="1:2" ht="15" x14ac:dyDescent="0.5">
      <c r="A919" s="1"/>
      <c r="B919" s="71"/>
    </row>
    <row r="920" spans="1:2" ht="15" x14ac:dyDescent="0.5">
      <c r="A920" s="1"/>
      <c r="B920" s="71"/>
    </row>
    <row r="921" spans="1:2" ht="15" x14ac:dyDescent="0.5">
      <c r="A921" s="1"/>
      <c r="B921" s="71"/>
    </row>
    <row r="922" spans="1:2" ht="15" x14ac:dyDescent="0.5">
      <c r="A922" s="1"/>
      <c r="B922" s="71"/>
    </row>
    <row r="923" spans="1:2" ht="15" x14ac:dyDescent="0.5">
      <c r="A923" s="1"/>
      <c r="B923" s="71"/>
    </row>
    <row r="924" spans="1:2" ht="15" x14ac:dyDescent="0.5">
      <c r="A924" s="1"/>
      <c r="B924" s="71"/>
    </row>
    <row r="925" spans="1:2" ht="15" x14ac:dyDescent="0.5">
      <c r="A925" s="1"/>
      <c r="B925" s="71"/>
    </row>
    <row r="926" spans="1:2" ht="15" x14ac:dyDescent="0.5">
      <c r="A926" s="1"/>
      <c r="B926" s="71"/>
    </row>
    <row r="927" spans="1:2" ht="15" x14ac:dyDescent="0.5">
      <c r="A927" s="1"/>
      <c r="B927" s="71"/>
    </row>
    <row r="928" spans="1:2" ht="15" x14ac:dyDescent="0.5">
      <c r="A928" s="1"/>
      <c r="B928" s="71"/>
    </row>
    <row r="929" spans="1:2" ht="15" x14ac:dyDescent="0.5">
      <c r="A929" s="1"/>
      <c r="B929" s="71"/>
    </row>
    <row r="930" spans="1:2" ht="15" x14ac:dyDescent="0.5">
      <c r="A930" s="1"/>
      <c r="B930" s="71"/>
    </row>
    <row r="931" spans="1:2" ht="15" x14ac:dyDescent="0.5">
      <c r="A931" s="1"/>
      <c r="B931" s="71"/>
    </row>
    <row r="932" spans="1:2" ht="15" x14ac:dyDescent="0.5">
      <c r="A932" s="1"/>
      <c r="B932" s="71"/>
    </row>
    <row r="933" spans="1:2" ht="15" x14ac:dyDescent="0.5">
      <c r="A933" s="1"/>
      <c r="B933" s="71"/>
    </row>
    <row r="934" spans="1:2" ht="15" x14ac:dyDescent="0.5">
      <c r="A934" s="1"/>
      <c r="B934" s="71"/>
    </row>
    <row r="935" spans="1:2" ht="15" x14ac:dyDescent="0.5">
      <c r="A935" s="1"/>
      <c r="B935" s="71"/>
    </row>
    <row r="936" spans="1:2" ht="15" x14ac:dyDescent="0.5">
      <c r="A936" s="1"/>
      <c r="B936" s="71"/>
    </row>
    <row r="937" spans="1:2" ht="15" x14ac:dyDescent="0.5">
      <c r="A937" s="1"/>
      <c r="B937" s="71"/>
    </row>
    <row r="938" spans="1:2" ht="15" x14ac:dyDescent="0.5">
      <c r="A938" s="1"/>
      <c r="B938" s="71"/>
    </row>
    <row r="939" spans="1:2" ht="15" x14ac:dyDescent="0.5">
      <c r="A939" s="1"/>
      <c r="B939" s="71"/>
    </row>
    <row r="940" spans="1:2" ht="15" x14ac:dyDescent="0.5">
      <c r="A940" s="1"/>
      <c r="B940" s="71"/>
    </row>
    <row r="941" spans="1:2" ht="15" x14ac:dyDescent="0.5">
      <c r="A941" s="1"/>
      <c r="B941" s="71"/>
    </row>
    <row r="942" spans="1:2" ht="15" x14ac:dyDescent="0.5">
      <c r="A942" s="1"/>
      <c r="B942" s="71"/>
    </row>
    <row r="943" spans="1:2" ht="15" x14ac:dyDescent="0.5">
      <c r="A943" s="1"/>
      <c r="B943" s="71"/>
    </row>
    <row r="944" spans="1:2" ht="15" x14ac:dyDescent="0.5">
      <c r="A944" s="1"/>
      <c r="B944" s="71"/>
    </row>
    <row r="945" spans="1:2" ht="15" x14ac:dyDescent="0.5">
      <c r="A945" s="1"/>
      <c r="B945" s="71"/>
    </row>
    <row r="946" spans="1:2" ht="15" x14ac:dyDescent="0.5">
      <c r="A946" s="1"/>
      <c r="B946" s="71"/>
    </row>
    <row r="947" spans="1:2" ht="15" x14ac:dyDescent="0.5">
      <c r="A947" s="1"/>
      <c r="B947" s="71"/>
    </row>
    <row r="948" spans="1:2" ht="15" x14ac:dyDescent="0.5">
      <c r="A948" s="1"/>
      <c r="B948" s="71"/>
    </row>
    <row r="949" spans="1:2" ht="15" x14ac:dyDescent="0.5">
      <c r="A949" s="1"/>
      <c r="B949" s="71"/>
    </row>
    <row r="950" spans="1:2" ht="15" x14ac:dyDescent="0.5">
      <c r="A950" s="1"/>
      <c r="B950" s="71"/>
    </row>
    <row r="951" spans="1:2" ht="15" x14ac:dyDescent="0.5">
      <c r="A951" s="1"/>
      <c r="B951" s="71"/>
    </row>
    <row r="952" spans="1:2" ht="15" x14ac:dyDescent="0.5">
      <c r="A952" s="1"/>
      <c r="B952" s="71"/>
    </row>
    <row r="953" spans="1:2" ht="15" x14ac:dyDescent="0.5">
      <c r="A953" s="1"/>
      <c r="B953" s="71"/>
    </row>
    <row r="954" spans="1:2" ht="15" x14ac:dyDescent="0.5">
      <c r="A954" s="1"/>
      <c r="B954" s="71"/>
    </row>
    <row r="955" spans="1:2" ht="15" x14ac:dyDescent="0.5">
      <c r="A955" s="1"/>
      <c r="B955" s="71"/>
    </row>
    <row r="956" spans="1:2" ht="15" x14ac:dyDescent="0.5">
      <c r="A956" s="1"/>
      <c r="B956" s="71"/>
    </row>
    <row r="957" spans="1:2" ht="15" x14ac:dyDescent="0.5">
      <c r="A957" s="1"/>
      <c r="B957" s="71"/>
    </row>
    <row r="958" spans="1:2" ht="15" x14ac:dyDescent="0.5">
      <c r="A958" s="1"/>
      <c r="B958" s="71"/>
    </row>
    <row r="959" spans="1:2" ht="15" x14ac:dyDescent="0.5">
      <c r="A959" s="1"/>
      <c r="B959" s="71"/>
    </row>
    <row r="960" spans="1:2" ht="15" x14ac:dyDescent="0.5">
      <c r="A960" s="1"/>
      <c r="B960" s="71"/>
    </row>
    <row r="961" spans="1:2" ht="15" x14ac:dyDescent="0.5">
      <c r="A961" s="1"/>
      <c r="B961" s="71"/>
    </row>
    <row r="962" spans="1:2" ht="15" x14ac:dyDescent="0.5">
      <c r="A962" s="1"/>
      <c r="B962" s="71"/>
    </row>
    <row r="963" spans="1:2" ht="15" x14ac:dyDescent="0.5">
      <c r="A963" s="1"/>
      <c r="B963" s="71"/>
    </row>
    <row r="964" spans="1:2" ht="15" x14ac:dyDescent="0.5">
      <c r="A964" s="1"/>
      <c r="B964" s="71"/>
    </row>
    <row r="965" spans="1:2" ht="15" x14ac:dyDescent="0.5">
      <c r="A965" s="1"/>
      <c r="B965" s="71"/>
    </row>
    <row r="966" spans="1:2" ht="15" x14ac:dyDescent="0.5">
      <c r="A966" s="1"/>
      <c r="B966" s="71"/>
    </row>
    <row r="967" spans="1:2" ht="15" x14ac:dyDescent="0.5">
      <c r="A967" s="1"/>
      <c r="B967" s="71"/>
    </row>
    <row r="968" spans="1:2" ht="15" x14ac:dyDescent="0.5">
      <c r="A968" s="1"/>
      <c r="B968" s="71"/>
    </row>
    <row r="969" spans="1:2" ht="15" x14ac:dyDescent="0.5">
      <c r="A969" s="1"/>
      <c r="B969" s="71"/>
    </row>
    <row r="970" spans="1:2" ht="15" x14ac:dyDescent="0.5">
      <c r="A970" s="1"/>
      <c r="B970" s="71"/>
    </row>
    <row r="971" spans="1:2" ht="15" x14ac:dyDescent="0.5">
      <c r="A971" s="1"/>
      <c r="B971" s="71"/>
    </row>
    <row r="972" spans="1:2" ht="15" x14ac:dyDescent="0.5">
      <c r="A972" s="1"/>
      <c r="B972" s="71"/>
    </row>
    <row r="973" spans="1:2" ht="15" x14ac:dyDescent="0.5">
      <c r="A973" s="1"/>
      <c r="B973" s="71"/>
    </row>
    <row r="974" spans="1:2" ht="15" x14ac:dyDescent="0.5">
      <c r="A974" s="1"/>
      <c r="B974" s="71"/>
    </row>
    <row r="975" spans="1:2" ht="15" x14ac:dyDescent="0.5">
      <c r="A975" s="1"/>
      <c r="B975" s="71"/>
    </row>
    <row r="976" spans="1:2" ht="15" x14ac:dyDescent="0.5">
      <c r="A976" s="1"/>
      <c r="B976" s="71"/>
    </row>
    <row r="977" spans="1:2" ht="15" x14ac:dyDescent="0.5">
      <c r="A977" s="1"/>
      <c r="B977" s="71"/>
    </row>
    <row r="978" spans="1:2" ht="15" x14ac:dyDescent="0.5">
      <c r="A978" s="1"/>
      <c r="B978" s="71"/>
    </row>
    <row r="979" spans="1:2" ht="15" x14ac:dyDescent="0.5">
      <c r="A979" s="1"/>
      <c r="B979" s="71"/>
    </row>
    <row r="980" spans="1:2" ht="15" x14ac:dyDescent="0.5">
      <c r="A980" s="1"/>
      <c r="B980" s="71"/>
    </row>
    <row r="981" spans="1:2" ht="15" x14ac:dyDescent="0.5">
      <c r="A981" s="1"/>
      <c r="B981" s="71"/>
    </row>
    <row r="982" spans="1:2" ht="15" x14ac:dyDescent="0.5">
      <c r="A982" s="1"/>
      <c r="B982" s="71"/>
    </row>
    <row r="983" spans="1:2" ht="15" x14ac:dyDescent="0.5">
      <c r="A983" s="1"/>
      <c r="B983" s="71"/>
    </row>
    <row r="984" spans="1:2" ht="15" x14ac:dyDescent="0.5">
      <c r="A984" s="1"/>
      <c r="B984" s="71"/>
    </row>
    <row r="985" spans="1:2" ht="15" x14ac:dyDescent="0.5">
      <c r="A985" s="1"/>
      <c r="B985" s="71"/>
    </row>
    <row r="986" spans="1:2" ht="15" x14ac:dyDescent="0.5">
      <c r="A986" s="1"/>
      <c r="B986" s="71"/>
    </row>
    <row r="987" spans="1:2" ht="15" x14ac:dyDescent="0.5">
      <c r="A987" s="1"/>
      <c r="B987" s="71"/>
    </row>
    <row r="988" spans="1:2" ht="15" x14ac:dyDescent="0.5">
      <c r="A988" s="1"/>
      <c r="B988" s="71"/>
    </row>
    <row r="989" spans="1:2" ht="15" x14ac:dyDescent="0.5">
      <c r="A989" s="1"/>
      <c r="B989" s="71"/>
    </row>
    <row r="990" spans="1:2" ht="15" x14ac:dyDescent="0.5">
      <c r="A990" s="1"/>
      <c r="B990" s="71"/>
    </row>
    <row r="991" spans="1:2" ht="15" x14ac:dyDescent="0.5">
      <c r="A991" s="1"/>
      <c r="B991" s="71"/>
    </row>
    <row r="992" spans="1:2" ht="15" x14ac:dyDescent="0.5">
      <c r="A992" s="1"/>
      <c r="B992" s="71"/>
    </row>
    <row r="993" spans="1:2" ht="15" x14ac:dyDescent="0.5">
      <c r="A993" s="1"/>
      <c r="B993" s="71"/>
    </row>
    <row r="994" spans="1:2" ht="15" x14ac:dyDescent="0.5">
      <c r="A994" s="1"/>
      <c r="B994" s="71"/>
    </row>
    <row r="995" spans="1:2" ht="15" x14ac:dyDescent="0.5">
      <c r="A995" s="1"/>
      <c r="B995" s="71"/>
    </row>
    <row r="996" spans="1:2" ht="15" x14ac:dyDescent="0.5">
      <c r="A996" s="1"/>
      <c r="B996" s="71"/>
    </row>
    <row r="997" spans="1:2" ht="15" x14ac:dyDescent="0.5">
      <c r="A997" s="1"/>
      <c r="B997" s="71"/>
    </row>
    <row r="998" spans="1:2" ht="15" x14ac:dyDescent="0.5">
      <c r="A998" s="1"/>
      <c r="B998" s="71"/>
    </row>
    <row r="999" spans="1:2" ht="15" x14ac:dyDescent="0.5">
      <c r="A999" s="1"/>
      <c r="B999" s="71"/>
    </row>
    <row r="1000" spans="1:2" ht="15" x14ac:dyDescent="0.5">
      <c r="A1000" s="1"/>
      <c r="B1000" s="71"/>
    </row>
    <row r="1001" spans="1:2" ht="15" x14ac:dyDescent="0.5">
      <c r="A1001" s="1"/>
      <c r="B1001" s="71"/>
    </row>
    <row r="1002" spans="1:2" ht="15" x14ac:dyDescent="0.5">
      <c r="A1002" s="1"/>
      <c r="B1002" s="71"/>
    </row>
    <row r="1003" spans="1:2" ht="15" x14ac:dyDescent="0.5">
      <c r="A1003" s="1"/>
      <c r="B1003" s="71"/>
    </row>
    <row r="1004" spans="1:2" ht="15" x14ac:dyDescent="0.5">
      <c r="A1004" s="1"/>
      <c r="B1004" s="71"/>
    </row>
    <row r="1005" spans="1:2" ht="15" x14ac:dyDescent="0.5">
      <c r="A1005" s="1"/>
      <c r="B1005" s="71"/>
    </row>
    <row r="1006" spans="1:2" ht="15" x14ac:dyDescent="0.5">
      <c r="A1006" s="1"/>
      <c r="B1006" s="71"/>
    </row>
    <row r="1007" spans="1:2" ht="15" x14ac:dyDescent="0.5">
      <c r="A1007" s="1"/>
      <c r="B1007" s="71"/>
    </row>
    <row r="1008" spans="1:2" ht="15" x14ac:dyDescent="0.5">
      <c r="A1008" s="1"/>
      <c r="B1008" s="71"/>
    </row>
    <row r="1009" spans="1:2" ht="15" x14ac:dyDescent="0.5">
      <c r="A1009" s="1"/>
      <c r="B1009" s="71"/>
    </row>
    <row r="1010" spans="1:2" ht="15" x14ac:dyDescent="0.5">
      <c r="A1010" s="1"/>
      <c r="B1010" s="71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1026"/>
  <sheetViews>
    <sheetView showGridLines="0" workbookViewId="0"/>
  </sheetViews>
  <sheetFormatPr defaultColWidth="12.609375" defaultRowHeight="15.75" customHeight="1" x14ac:dyDescent="0.4"/>
  <cols>
    <col min="1" max="2" width="4.38671875" customWidth="1"/>
    <col min="3" max="3" width="18.27734375" customWidth="1"/>
    <col min="7" max="7" width="80.44140625" customWidth="1"/>
  </cols>
  <sheetData>
    <row r="1" spans="1:7" ht="15.75" customHeight="1" x14ac:dyDescent="0.5">
      <c r="A1" s="1"/>
    </row>
    <row r="2" spans="1:7" ht="15.75" customHeight="1" x14ac:dyDescent="0.5">
      <c r="A2" s="8" t="s">
        <v>11</v>
      </c>
      <c r="B2" s="9"/>
      <c r="C2" s="9"/>
      <c r="D2" s="9"/>
      <c r="E2" s="9"/>
      <c r="F2" s="9"/>
      <c r="G2" s="9"/>
    </row>
    <row r="3" spans="1:7" ht="15.75" customHeight="1" x14ac:dyDescent="0.5">
      <c r="A3" s="1"/>
      <c r="B3" s="2" t="s">
        <v>220</v>
      </c>
      <c r="D3" s="65">
        <v>4500</v>
      </c>
      <c r="E3" s="2" t="s">
        <v>221</v>
      </c>
    </row>
    <row r="4" spans="1:7" ht="15.75" customHeight="1" x14ac:dyDescent="0.5">
      <c r="A4" s="1"/>
      <c r="B4" s="2" t="s">
        <v>222</v>
      </c>
      <c r="D4" s="6">
        <f>'Public Cloud'!D11</f>
        <v>2008.9156666666668</v>
      </c>
      <c r="E4" s="2" t="s">
        <v>223</v>
      </c>
    </row>
    <row r="5" spans="1:7" ht="15.75" customHeight="1" x14ac:dyDescent="0.5">
      <c r="A5" s="1"/>
    </row>
    <row r="6" spans="1:7" ht="15.75" customHeight="1" x14ac:dyDescent="0.5">
      <c r="A6" s="1"/>
    </row>
    <row r="7" spans="1:7" ht="15.75" customHeight="1" x14ac:dyDescent="0.5">
      <c r="A7" s="8" t="s">
        <v>8</v>
      </c>
      <c r="B7" s="9"/>
      <c r="C7" s="9"/>
      <c r="D7" s="9"/>
      <c r="E7" s="9"/>
      <c r="F7" s="9"/>
      <c r="G7" s="9"/>
    </row>
    <row r="8" spans="1:7" ht="15.75" customHeight="1" x14ac:dyDescent="0.5">
      <c r="A8" s="1"/>
      <c r="B8" s="2" t="s">
        <v>224</v>
      </c>
      <c r="D8" s="6">
        <f>'VM Price'!D32</f>
        <v>1034.6058792620784</v>
      </c>
      <c r="E8" s="2" t="s">
        <v>225</v>
      </c>
    </row>
    <row r="9" spans="1:7" ht="15.75" customHeight="1" x14ac:dyDescent="0.5">
      <c r="A9" s="1"/>
      <c r="B9" s="2" t="s">
        <v>226</v>
      </c>
      <c r="D9" s="45">
        <v>3</v>
      </c>
      <c r="E9" s="2" t="s">
        <v>227</v>
      </c>
    </row>
    <row r="10" spans="1:7" ht="15.75" customHeight="1" x14ac:dyDescent="0.5">
      <c r="A10" s="1"/>
      <c r="B10" s="2" t="s">
        <v>228</v>
      </c>
      <c r="D10" s="65">
        <f>250000</f>
        <v>250000</v>
      </c>
      <c r="E10" s="2" t="s">
        <v>229</v>
      </c>
    </row>
    <row r="13" spans="1:7" ht="15.75" customHeight="1" x14ac:dyDescent="0.5">
      <c r="A13" s="8" t="s">
        <v>230</v>
      </c>
      <c r="B13" s="9"/>
      <c r="C13" s="9"/>
      <c r="D13" s="9"/>
      <c r="E13" s="9"/>
      <c r="F13" s="9"/>
      <c r="G13" s="9"/>
    </row>
    <row r="14" spans="1:7" ht="15.75" customHeight="1" x14ac:dyDescent="0.5">
      <c r="A14" s="1"/>
      <c r="D14" s="84" t="s">
        <v>231</v>
      </c>
      <c r="E14" s="84" t="s">
        <v>232</v>
      </c>
      <c r="F14" s="84" t="s">
        <v>233</v>
      </c>
    </row>
    <row r="15" spans="1:7" ht="15.75" customHeight="1" x14ac:dyDescent="0.5">
      <c r="A15" s="1"/>
      <c r="B15" s="2"/>
      <c r="C15" s="2" t="s">
        <v>234</v>
      </c>
      <c r="D15" s="45">
        <v>10</v>
      </c>
      <c r="E15" s="45">
        <v>50</v>
      </c>
      <c r="F15" s="45">
        <v>200</v>
      </c>
      <c r="G15" s="2" t="s">
        <v>235</v>
      </c>
    </row>
    <row r="16" spans="1:7" ht="15.75" customHeight="1" x14ac:dyDescent="0.4">
      <c r="B16" s="2"/>
      <c r="C16" s="2" t="s">
        <v>236</v>
      </c>
      <c r="D16" s="45">
        <v>10</v>
      </c>
      <c r="E16" s="45">
        <v>15</v>
      </c>
      <c r="F16" s="45">
        <v>20</v>
      </c>
      <c r="G16" s="2" t="s">
        <v>237</v>
      </c>
    </row>
    <row r="18" spans="1:7" ht="12.3" x14ac:dyDescent="0.4">
      <c r="B18" s="3" t="s">
        <v>11</v>
      </c>
    </row>
    <row r="19" spans="1:7" ht="15.75" customHeight="1" x14ac:dyDescent="0.4">
      <c r="B19" s="2"/>
      <c r="C19" s="2" t="s">
        <v>238</v>
      </c>
      <c r="D19" s="6">
        <f t="shared" ref="D19:F19" si="0">D$15*D$16*$D4*2</f>
        <v>401783.13333333336</v>
      </c>
      <c r="E19" s="6">
        <f t="shared" si="0"/>
        <v>3013373.5</v>
      </c>
      <c r="F19" s="6">
        <f t="shared" si="0"/>
        <v>16071325.333333334</v>
      </c>
      <c r="G19" s="2" t="s">
        <v>239</v>
      </c>
    </row>
    <row r="20" spans="1:7" ht="15.75" customHeight="1" x14ac:dyDescent="0.4">
      <c r="B20" s="2"/>
      <c r="C20" s="2" t="s">
        <v>240</v>
      </c>
      <c r="D20" s="6">
        <f t="shared" ref="D20:F20" si="1">$D3*D15</f>
        <v>45000</v>
      </c>
      <c r="E20" s="6">
        <f t="shared" si="1"/>
        <v>225000</v>
      </c>
      <c r="F20" s="6">
        <f t="shared" si="1"/>
        <v>900000</v>
      </c>
    </row>
    <row r="21" spans="1:7" ht="15.75" customHeight="1" x14ac:dyDescent="0.5">
      <c r="A21" s="1"/>
      <c r="B21" s="2"/>
      <c r="C21" s="85" t="s">
        <v>130</v>
      </c>
      <c r="D21" s="86">
        <f t="shared" ref="D21:F21" si="2">D19+D20</f>
        <v>446783.13333333336</v>
      </c>
      <c r="E21" s="86">
        <f t="shared" si="2"/>
        <v>3238373.5</v>
      </c>
      <c r="F21" s="86">
        <f t="shared" si="2"/>
        <v>16971325.333333336</v>
      </c>
    </row>
    <row r="22" spans="1:7" ht="15.75" customHeight="1" x14ac:dyDescent="0.5">
      <c r="A22" s="1"/>
    </row>
    <row r="23" spans="1:7" ht="12.3" x14ac:dyDescent="0.4">
      <c r="B23" s="3" t="s">
        <v>8</v>
      </c>
      <c r="C23" s="2"/>
    </row>
    <row r="24" spans="1:7" ht="15.75" customHeight="1" x14ac:dyDescent="0.4">
      <c r="B24" s="2"/>
      <c r="C24" s="2" t="s">
        <v>241</v>
      </c>
      <c r="D24" s="46">
        <f t="shared" ref="D24:F24" si="3">D15*($D9+D16)</f>
        <v>130</v>
      </c>
      <c r="E24" s="46">
        <f t="shared" si="3"/>
        <v>900</v>
      </c>
      <c r="F24" s="46">
        <f t="shared" si="3"/>
        <v>4600</v>
      </c>
      <c r="G24" s="2" t="s">
        <v>242</v>
      </c>
    </row>
    <row r="25" spans="1:7" ht="15.75" customHeight="1" x14ac:dyDescent="0.4">
      <c r="B25" s="2"/>
      <c r="C25" s="2" t="s">
        <v>238</v>
      </c>
      <c r="D25" s="6">
        <f t="shared" ref="D25:F25" si="4">D15*D16*$D8*2</f>
        <v>206921.17585241568</v>
      </c>
      <c r="E25" s="6">
        <f t="shared" si="4"/>
        <v>1551908.8188931176</v>
      </c>
      <c r="F25" s="6">
        <f t="shared" si="4"/>
        <v>8276847.0340966266</v>
      </c>
    </row>
    <row r="26" spans="1:7" ht="15.75" customHeight="1" x14ac:dyDescent="0.5">
      <c r="A26" s="1"/>
      <c r="B26" s="71"/>
      <c r="C26" s="71" t="s">
        <v>243</v>
      </c>
      <c r="D26" s="87">
        <f t="shared" ref="D26:F26" si="5">D15*$D9*$D8</f>
        <v>31038.17637786235</v>
      </c>
      <c r="E26" s="87">
        <f t="shared" si="5"/>
        <v>155190.88188931174</v>
      </c>
      <c r="F26" s="87">
        <f t="shared" si="5"/>
        <v>620763.52755724697</v>
      </c>
      <c r="G26" s="2" t="s">
        <v>244</v>
      </c>
    </row>
    <row r="27" spans="1:7" ht="15.75" customHeight="1" x14ac:dyDescent="0.5">
      <c r="A27" s="1"/>
      <c r="B27" s="71"/>
      <c r="C27" s="71" t="s">
        <v>245</v>
      </c>
      <c r="D27" s="87">
        <f t="shared" ref="D27:F27" si="6">D24/1000*$D10</f>
        <v>32500</v>
      </c>
      <c r="E27" s="87">
        <f t="shared" si="6"/>
        <v>225000</v>
      </c>
      <c r="F27" s="87">
        <f t="shared" si="6"/>
        <v>1150000</v>
      </c>
    </row>
    <row r="28" spans="1:7" ht="15.75" customHeight="1" x14ac:dyDescent="0.5">
      <c r="A28" s="1"/>
      <c r="B28" s="85"/>
      <c r="C28" s="85" t="s">
        <v>130</v>
      </c>
      <c r="D28" s="86">
        <f t="shared" ref="D28:F28" si="7">D25+D26+D27</f>
        <v>270459.35223027802</v>
      </c>
      <c r="E28" s="86">
        <f t="shared" si="7"/>
        <v>1932099.7007824294</v>
      </c>
      <c r="F28" s="86">
        <f t="shared" si="7"/>
        <v>10047610.561653873</v>
      </c>
    </row>
    <row r="29" spans="1:7" ht="15.75" customHeight="1" x14ac:dyDescent="0.5">
      <c r="A29" s="1"/>
    </row>
    <row r="30" spans="1:7" ht="15.75" customHeight="1" x14ac:dyDescent="0.5">
      <c r="A30" s="1"/>
      <c r="B30" s="1"/>
      <c r="C30" s="1" t="s">
        <v>246</v>
      </c>
      <c r="D30" s="88">
        <f t="shared" ref="D30:F30" si="8">1 - D28/D21</f>
        <v>0.39465182982076619</v>
      </c>
      <c r="E30" s="88">
        <f t="shared" si="8"/>
        <v>0.40337342163205403</v>
      </c>
      <c r="F30" s="88">
        <f t="shared" si="8"/>
        <v>0.40796547327276866</v>
      </c>
    </row>
    <row r="31" spans="1:7" ht="15.75" customHeight="1" x14ac:dyDescent="0.5">
      <c r="A31" s="1"/>
    </row>
    <row r="32" spans="1:7" ht="15.75" customHeight="1" x14ac:dyDescent="0.5">
      <c r="A32" s="1"/>
    </row>
    <row r="33" spans="1:28" ht="15.75" customHeight="1" x14ac:dyDescent="0.5">
      <c r="A33" s="1"/>
    </row>
    <row r="34" spans="1:28" ht="15.75" customHeight="1" x14ac:dyDescent="0.5">
      <c r="A34" s="1"/>
    </row>
    <row r="35" spans="1:28" ht="15.75" customHeight="1" x14ac:dyDescent="0.5">
      <c r="A35" s="1"/>
    </row>
    <row r="36" spans="1:28" ht="12.3" x14ac:dyDescent="0.4">
      <c r="A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</row>
    <row r="37" spans="1:28" ht="15" x14ac:dyDescent="0.5">
      <c r="A37" s="1"/>
    </row>
    <row r="38" spans="1:28" ht="15" x14ac:dyDescent="0.5">
      <c r="A38" s="1"/>
    </row>
    <row r="39" spans="1:28" ht="15" x14ac:dyDescent="0.5">
      <c r="A39" s="1"/>
    </row>
    <row r="40" spans="1:28" ht="15" x14ac:dyDescent="0.5">
      <c r="A40" s="1"/>
    </row>
    <row r="41" spans="1:28" ht="15" x14ac:dyDescent="0.5">
      <c r="A41" s="1"/>
    </row>
    <row r="42" spans="1:28" ht="15" x14ac:dyDescent="0.5">
      <c r="A42" s="1"/>
    </row>
    <row r="43" spans="1:28" ht="15" x14ac:dyDescent="0.5">
      <c r="A43" s="1"/>
    </row>
    <row r="44" spans="1:28" ht="15" x14ac:dyDescent="0.5">
      <c r="A44" s="1"/>
    </row>
    <row r="45" spans="1:28" ht="15" x14ac:dyDescent="0.5">
      <c r="A45" s="1"/>
    </row>
    <row r="46" spans="1:28" ht="15" x14ac:dyDescent="0.5">
      <c r="A46" s="1"/>
    </row>
    <row r="47" spans="1:28" ht="15" x14ac:dyDescent="0.5">
      <c r="A47" s="1"/>
    </row>
    <row r="48" spans="1:28" ht="15" x14ac:dyDescent="0.5">
      <c r="A48" s="1"/>
    </row>
    <row r="49" spans="1:1" ht="15" x14ac:dyDescent="0.5">
      <c r="A49" s="1"/>
    </row>
    <row r="50" spans="1:1" ht="15" x14ac:dyDescent="0.5">
      <c r="A50" s="1"/>
    </row>
    <row r="51" spans="1:1" ht="15" x14ac:dyDescent="0.5">
      <c r="A51" s="1"/>
    </row>
    <row r="52" spans="1:1" ht="15" x14ac:dyDescent="0.5">
      <c r="A52" s="1"/>
    </row>
    <row r="53" spans="1:1" ht="15" x14ac:dyDescent="0.5">
      <c r="A53" s="1"/>
    </row>
    <row r="54" spans="1:1" ht="15" x14ac:dyDescent="0.5">
      <c r="A54" s="1"/>
    </row>
    <row r="55" spans="1:1" ht="15" x14ac:dyDescent="0.5">
      <c r="A55" s="1"/>
    </row>
    <row r="56" spans="1:1" ht="15" x14ac:dyDescent="0.5">
      <c r="A56" s="1"/>
    </row>
    <row r="57" spans="1:1" ht="15" x14ac:dyDescent="0.5">
      <c r="A57" s="1"/>
    </row>
    <row r="58" spans="1:1" ht="15" x14ac:dyDescent="0.5">
      <c r="A58" s="1"/>
    </row>
    <row r="59" spans="1:1" ht="15" x14ac:dyDescent="0.5">
      <c r="A59" s="1"/>
    </row>
    <row r="60" spans="1:1" ht="15" x14ac:dyDescent="0.5">
      <c r="A60" s="1"/>
    </row>
    <row r="61" spans="1:1" ht="15" x14ac:dyDescent="0.5">
      <c r="A61" s="1"/>
    </row>
    <row r="62" spans="1:1" ht="15" x14ac:dyDescent="0.5">
      <c r="A62" s="1"/>
    </row>
    <row r="63" spans="1:1" ht="15" x14ac:dyDescent="0.5">
      <c r="A63" s="1"/>
    </row>
    <row r="64" spans="1:1" ht="15" x14ac:dyDescent="0.5">
      <c r="A64" s="1"/>
    </row>
    <row r="65" spans="1:1" ht="15" x14ac:dyDescent="0.5">
      <c r="A65" s="1"/>
    </row>
    <row r="66" spans="1:1" ht="15" x14ac:dyDescent="0.5">
      <c r="A66" s="1"/>
    </row>
    <row r="67" spans="1:1" ht="15" x14ac:dyDescent="0.5">
      <c r="A67" s="1"/>
    </row>
    <row r="68" spans="1:1" ht="15" x14ac:dyDescent="0.5">
      <c r="A68" s="1"/>
    </row>
    <row r="69" spans="1:1" ht="15" x14ac:dyDescent="0.5">
      <c r="A69" s="1"/>
    </row>
    <row r="70" spans="1:1" ht="15" x14ac:dyDescent="0.5">
      <c r="A70" s="1"/>
    </row>
    <row r="71" spans="1:1" ht="15" x14ac:dyDescent="0.5">
      <c r="A71" s="1"/>
    </row>
    <row r="72" spans="1:1" ht="15" x14ac:dyDescent="0.5">
      <c r="A72" s="1"/>
    </row>
    <row r="73" spans="1:1" ht="15" x14ac:dyDescent="0.5">
      <c r="A73" s="1"/>
    </row>
    <row r="74" spans="1:1" ht="15" x14ac:dyDescent="0.5">
      <c r="A74" s="1"/>
    </row>
    <row r="75" spans="1:1" ht="15" x14ac:dyDescent="0.5">
      <c r="A75" s="1"/>
    </row>
    <row r="76" spans="1:1" ht="15" x14ac:dyDescent="0.5">
      <c r="A76" s="1"/>
    </row>
    <row r="77" spans="1:1" ht="15" x14ac:dyDescent="0.5">
      <c r="A77" s="1"/>
    </row>
    <row r="78" spans="1:1" ht="15" x14ac:dyDescent="0.5">
      <c r="A78" s="1"/>
    </row>
    <row r="79" spans="1:1" ht="15" x14ac:dyDescent="0.5">
      <c r="A79" s="1"/>
    </row>
    <row r="80" spans="1:1" ht="15" x14ac:dyDescent="0.5">
      <c r="A80" s="1"/>
    </row>
    <row r="81" spans="1:1" ht="15" x14ac:dyDescent="0.5">
      <c r="A81" s="1"/>
    </row>
    <row r="82" spans="1:1" ht="15" x14ac:dyDescent="0.5">
      <c r="A82" s="1"/>
    </row>
    <row r="83" spans="1:1" ht="15" x14ac:dyDescent="0.5">
      <c r="A83" s="1"/>
    </row>
    <row r="84" spans="1:1" ht="15" x14ac:dyDescent="0.5">
      <c r="A84" s="1"/>
    </row>
    <row r="85" spans="1:1" ht="15" x14ac:dyDescent="0.5">
      <c r="A85" s="1"/>
    </row>
    <row r="86" spans="1:1" ht="15" x14ac:dyDescent="0.5">
      <c r="A86" s="1"/>
    </row>
    <row r="87" spans="1:1" ht="15" x14ac:dyDescent="0.5">
      <c r="A87" s="1"/>
    </row>
    <row r="88" spans="1:1" ht="15" x14ac:dyDescent="0.5">
      <c r="A88" s="1"/>
    </row>
    <row r="89" spans="1:1" ht="15" x14ac:dyDescent="0.5">
      <c r="A89" s="1"/>
    </row>
    <row r="90" spans="1:1" ht="15" x14ac:dyDescent="0.5">
      <c r="A90" s="1"/>
    </row>
    <row r="91" spans="1:1" ht="15" x14ac:dyDescent="0.5">
      <c r="A91" s="1"/>
    </row>
    <row r="92" spans="1:1" ht="15" x14ac:dyDescent="0.5">
      <c r="A92" s="1"/>
    </row>
    <row r="93" spans="1:1" ht="15" x14ac:dyDescent="0.5">
      <c r="A93" s="1"/>
    </row>
    <row r="94" spans="1:1" ht="15" x14ac:dyDescent="0.5">
      <c r="A94" s="1"/>
    </row>
    <row r="95" spans="1:1" ht="15" x14ac:dyDescent="0.5">
      <c r="A95" s="1"/>
    </row>
    <row r="96" spans="1:1" ht="15" x14ac:dyDescent="0.5">
      <c r="A96" s="1"/>
    </row>
    <row r="97" spans="1:1" ht="15" x14ac:dyDescent="0.5">
      <c r="A97" s="1"/>
    </row>
    <row r="98" spans="1:1" ht="15" x14ac:dyDescent="0.5">
      <c r="A98" s="1"/>
    </row>
    <row r="99" spans="1:1" ht="15" x14ac:dyDescent="0.5">
      <c r="A99" s="1"/>
    </row>
    <row r="100" spans="1:1" ht="15" x14ac:dyDescent="0.5">
      <c r="A100" s="1"/>
    </row>
    <row r="101" spans="1:1" ht="15" x14ac:dyDescent="0.5">
      <c r="A101" s="1"/>
    </row>
    <row r="102" spans="1:1" ht="15" x14ac:dyDescent="0.5">
      <c r="A102" s="1"/>
    </row>
    <row r="103" spans="1:1" ht="15" x14ac:dyDescent="0.5">
      <c r="A103" s="1"/>
    </row>
    <row r="104" spans="1:1" ht="15" x14ac:dyDescent="0.5">
      <c r="A104" s="1"/>
    </row>
    <row r="105" spans="1:1" ht="15" x14ac:dyDescent="0.5">
      <c r="A105" s="1"/>
    </row>
    <row r="106" spans="1:1" ht="15" x14ac:dyDescent="0.5">
      <c r="A106" s="1"/>
    </row>
    <row r="107" spans="1:1" ht="15" x14ac:dyDescent="0.5">
      <c r="A107" s="1"/>
    </row>
    <row r="108" spans="1:1" ht="15" x14ac:dyDescent="0.5">
      <c r="A108" s="1"/>
    </row>
    <row r="109" spans="1:1" ht="15" x14ac:dyDescent="0.5">
      <c r="A109" s="1"/>
    </row>
    <row r="110" spans="1:1" ht="15" x14ac:dyDescent="0.5">
      <c r="A110" s="1"/>
    </row>
    <row r="111" spans="1:1" ht="15" x14ac:dyDescent="0.5">
      <c r="A111" s="1"/>
    </row>
    <row r="112" spans="1:1" ht="15" x14ac:dyDescent="0.5">
      <c r="A112" s="1"/>
    </row>
    <row r="113" spans="1:1" ht="15" x14ac:dyDescent="0.5">
      <c r="A113" s="1"/>
    </row>
    <row r="114" spans="1:1" ht="15" x14ac:dyDescent="0.5">
      <c r="A114" s="1"/>
    </row>
    <row r="115" spans="1:1" ht="15" x14ac:dyDescent="0.5">
      <c r="A115" s="1"/>
    </row>
    <row r="116" spans="1:1" ht="15" x14ac:dyDescent="0.5">
      <c r="A116" s="1"/>
    </row>
    <row r="117" spans="1:1" ht="15" x14ac:dyDescent="0.5">
      <c r="A117" s="1"/>
    </row>
    <row r="118" spans="1:1" ht="15" x14ac:dyDescent="0.5">
      <c r="A118" s="1"/>
    </row>
    <row r="119" spans="1:1" ht="15" x14ac:dyDescent="0.5">
      <c r="A119" s="1"/>
    </row>
    <row r="120" spans="1:1" ht="15" x14ac:dyDescent="0.5">
      <c r="A120" s="1"/>
    </row>
    <row r="121" spans="1:1" ht="15" x14ac:dyDescent="0.5">
      <c r="A121" s="1"/>
    </row>
    <row r="122" spans="1:1" ht="15" x14ac:dyDescent="0.5">
      <c r="A122" s="1"/>
    </row>
    <row r="123" spans="1:1" ht="15" x14ac:dyDescent="0.5">
      <c r="A123" s="1"/>
    </row>
    <row r="124" spans="1:1" ht="15" x14ac:dyDescent="0.5">
      <c r="A124" s="1"/>
    </row>
    <row r="125" spans="1:1" ht="15" x14ac:dyDescent="0.5">
      <c r="A125" s="1"/>
    </row>
    <row r="126" spans="1:1" ht="15" x14ac:dyDescent="0.5">
      <c r="A126" s="1"/>
    </row>
    <row r="127" spans="1:1" ht="15" x14ac:dyDescent="0.5">
      <c r="A127" s="1"/>
    </row>
    <row r="128" spans="1:1" ht="15" x14ac:dyDescent="0.5">
      <c r="A128" s="1"/>
    </row>
    <row r="129" spans="1:1" ht="15" x14ac:dyDescent="0.5">
      <c r="A129" s="1"/>
    </row>
    <row r="130" spans="1:1" ht="15" x14ac:dyDescent="0.5">
      <c r="A130" s="1"/>
    </row>
    <row r="131" spans="1:1" ht="15" x14ac:dyDescent="0.5">
      <c r="A131" s="1"/>
    </row>
    <row r="132" spans="1:1" ht="15" x14ac:dyDescent="0.5">
      <c r="A132" s="1"/>
    </row>
    <row r="133" spans="1:1" ht="15" x14ac:dyDescent="0.5">
      <c r="A133" s="1"/>
    </row>
    <row r="134" spans="1:1" ht="15" x14ac:dyDescent="0.5">
      <c r="A134" s="1"/>
    </row>
    <row r="135" spans="1:1" ht="15" x14ac:dyDescent="0.5">
      <c r="A135" s="1"/>
    </row>
    <row r="136" spans="1:1" ht="15" x14ac:dyDescent="0.5">
      <c r="A136" s="1"/>
    </row>
    <row r="137" spans="1:1" ht="15" x14ac:dyDescent="0.5">
      <c r="A137" s="1"/>
    </row>
    <row r="138" spans="1:1" ht="15" x14ac:dyDescent="0.5">
      <c r="A138" s="1"/>
    </row>
    <row r="139" spans="1:1" ht="15" x14ac:dyDescent="0.5">
      <c r="A139" s="1"/>
    </row>
    <row r="140" spans="1:1" ht="15" x14ac:dyDescent="0.5">
      <c r="A140" s="1"/>
    </row>
    <row r="141" spans="1:1" ht="15" x14ac:dyDescent="0.5">
      <c r="A141" s="1"/>
    </row>
    <row r="142" spans="1:1" ht="15" x14ac:dyDescent="0.5">
      <c r="A142" s="1"/>
    </row>
    <row r="143" spans="1:1" ht="15" x14ac:dyDescent="0.5">
      <c r="A143" s="1"/>
    </row>
    <row r="144" spans="1:1" ht="15" x14ac:dyDescent="0.5">
      <c r="A144" s="1"/>
    </row>
    <row r="145" spans="1:1" ht="15" x14ac:dyDescent="0.5">
      <c r="A145" s="1"/>
    </row>
    <row r="146" spans="1:1" ht="15" x14ac:dyDescent="0.5">
      <c r="A146" s="1"/>
    </row>
    <row r="147" spans="1:1" ht="15" x14ac:dyDescent="0.5">
      <c r="A147" s="1"/>
    </row>
    <row r="148" spans="1:1" ht="15" x14ac:dyDescent="0.5">
      <c r="A148" s="1"/>
    </row>
    <row r="149" spans="1:1" ht="15" x14ac:dyDescent="0.5">
      <c r="A149" s="1"/>
    </row>
    <row r="150" spans="1:1" ht="15" x14ac:dyDescent="0.5">
      <c r="A150" s="1"/>
    </row>
    <row r="151" spans="1:1" ht="15" x14ac:dyDescent="0.5">
      <c r="A151" s="1"/>
    </row>
    <row r="152" spans="1:1" ht="15" x14ac:dyDescent="0.5">
      <c r="A152" s="1"/>
    </row>
    <row r="153" spans="1:1" ht="15" x14ac:dyDescent="0.5">
      <c r="A153" s="1"/>
    </row>
    <row r="154" spans="1:1" ht="15" x14ac:dyDescent="0.5">
      <c r="A154" s="1"/>
    </row>
    <row r="155" spans="1:1" ht="15" x14ac:dyDescent="0.5">
      <c r="A155" s="1"/>
    </row>
    <row r="156" spans="1:1" ht="15" x14ac:dyDescent="0.5">
      <c r="A156" s="1"/>
    </row>
    <row r="157" spans="1:1" ht="15" x14ac:dyDescent="0.5">
      <c r="A157" s="1"/>
    </row>
    <row r="158" spans="1:1" ht="15" x14ac:dyDescent="0.5">
      <c r="A158" s="1"/>
    </row>
    <row r="159" spans="1:1" ht="15" x14ac:dyDescent="0.5">
      <c r="A159" s="1"/>
    </row>
    <row r="160" spans="1:1" ht="15" x14ac:dyDescent="0.5">
      <c r="A160" s="1"/>
    </row>
    <row r="161" spans="1:1" ht="15" x14ac:dyDescent="0.5">
      <c r="A161" s="1"/>
    </row>
    <row r="162" spans="1:1" ht="15" x14ac:dyDescent="0.5">
      <c r="A162" s="1"/>
    </row>
    <row r="163" spans="1:1" ht="15" x14ac:dyDescent="0.5">
      <c r="A163" s="1"/>
    </row>
    <row r="164" spans="1:1" ht="15" x14ac:dyDescent="0.5">
      <c r="A164" s="1"/>
    </row>
    <row r="165" spans="1:1" ht="15" x14ac:dyDescent="0.5">
      <c r="A165" s="1"/>
    </row>
    <row r="166" spans="1:1" ht="15" x14ac:dyDescent="0.5">
      <c r="A166" s="1"/>
    </row>
    <row r="167" spans="1:1" ht="15" x14ac:dyDescent="0.5">
      <c r="A167" s="1"/>
    </row>
    <row r="168" spans="1:1" ht="15" x14ac:dyDescent="0.5">
      <c r="A168" s="1"/>
    </row>
    <row r="169" spans="1:1" ht="15" x14ac:dyDescent="0.5">
      <c r="A169" s="1"/>
    </row>
    <row r="170" spans="1:1" ht="15" x14ac:dyDescent="0.5">
      <c r="A170" s="1"/>
    </row>
    <row r="171" spans="1:1" ht="15" x14ac:dyDescent="0.5">
      <c r="A171" s="1"/>
    </row>
    <row r="172" spans="1:1" ht="15" x14ac:dyDescent="0.5">
      <c r="A172" s="1"/>
    </row>
    <row r="173" spans="1:1" ht="15" x14ac:dyDescent="0.5">
      <c r="A173" s="1"/>
    </row>
    <row r="174" spans="1:1" ht="15" x14ac:dyDescent="0.5">
      <c r="A174" s="1"/>
    </row>
    <row r="175" spans="1:1" ht="15" x14ac:dyDescent="0.5">
      <c r="A175" s="1"/>
    </row>
    <row r="176" spans="1:1" ht="15" x14ac:dyDescent="0.5">
      <c r="A176" s="1"/>
    </row>
    <row r="177" spans="1:1" ht="15" x14ac:dyDescent="0.5">
      <c r="A177" s="1"/>
    </row>
    <row r="178" spans="1:1" ht="15" x14ac:dyDescent="0.5">
      <c r="A178" s="1"/>
    </row>
    <row r="179" spans="1:1" ht="15" x14ac:dyDescent="0.5">
      <c r="A179" s="1"/>
    </row>
    <row r="180" spans="1:1" ht="15" x14ac:dyDescent="0.5">
      <c r="A180" s="1"/>
    </row>
    <row r="181" spans="1:1" ht="15" x14ac:dyDescent="0.5">
      <c r="A181" s="1"/>
    </row>
    <row r="182" spans="1:1" ht="15" x14ac:dyDescent="0.5">
      <c r="A182" s="1"/>
    </row>
    <row r="183" spans="1:1" ht="15" x14ac:dyDescent="0.5">
      <c r="A183" s="1"/>
    </row>
    <row r="184" spans="1:1" ht="15" x14ac:dyDescent="0.5">
      <c r="A184" s="1"/>
    </row>
    <row r="185" spans="1:1" ht="15" x14ac:dyDescent="0.5">
      <c r="A185" s="1"/>
    </row>
    <row r="186" spans="1:1" ht="15" x14ac:dyDescent="0.5">
      <c r="A186" s="1"/>
    </row>
    <row r="187" spans="1:1" ht="15" x14ac:dyDescent="0.5">
      <c r="A187" s="1"/>
    </row>
    <row r="188" spans="1:1" ht="15" x14ac:dyDescent="0.5">
      <c r="A188" s="1"/>
    </row>
    <row r="189" spans="1:1" ht="15" x14ac:dyDescent="0.5">
      <c r="A189" s="1"/>
    </row>
    <row r="190" spans="1:1" ht="15" x14ac:dyDescent="0.5">
      <c r="A190" s="1"/>
    </row>
    <row r="191" spans="1:1" ht="15" x14ac:dyDescent="0.5">
      <c r="A191" s="1"/>
    </row>
    <row r="192" spans="1:1" ht="15" x14ac:dyDescent="0.5">
      <c r="A192" s="1"/>
    </row>
    <row r="193" spans="1:1" ht="15" x14ac:dyDescent="0.5">
      <c r="A193" s="1"/>
    </row>
    <row r="194" spans="1:1" ht="15" x14ac:dyDescent="0.5">
      <c r="A194" s="1"/>
    </row>
    <row r="195" spans="1:1" ht="15" x14ac:dyDescent="0.5">
      <c r="A195" s="1"/>
    </row>
    <row r="196" spans="1:1" ht="15" x14ac:dyDescent="0.5">
      <c r="A196" s="1"/>
    </row>
    <row r="197" spans="1:1" ht="15" x14ac:dyDescent="0.5">
      <c r="A197" s="1"/>
    </row>
    <row r="198" spans="1:1" ht="15" x14ac:dyDescent="0.5">
      <c r="A198" s="1"/>
    </row>
    <row r="199" spans="1:1" ht="15" x14ac:dyDescent="0.5">
      <c r="A199" s="1"/>
    </row>
    <row r="200" spans="1:1" ht="15" x14ac:dyDescent="0.5">
      <c r="A200" s="1"/>
    </row>
    <row r="201" spans="1:1" ht="15" x14ac:dyDescent="0.5">
      <c r="A201" s="1"/>
    </row>
    <row r="202" spans="1:1" ht="15" x14ac:dyDescent="0.5">
      <c r="A202" s="1"/>
    </row>
    <row r="203" spans="1:1" ht="15" x14ac:dyDescent="0.5">
      <c r="A203" s="1"/>
    </row>
    <row r="204" spans="1:1" ht="15" x14ac:dyDescent="0.5">
      <c r="A204" s="1"/>
    </row>
    <row r="205" spans="1:1" ht="15" x14ac:dyDescent="0.5">
      <c r="A205" s="1"/>
    </row>
    <row r="206" spans="1:1" ht="15" x14ac:dyDescent="0.5">
      <c r="A206" s="1"/>
    </row>
    <row r="207" spans="1:1" ht="15" x14ac:dyDescent="0.5">
      <c r="A207" s="1"/>
    </row>
    <row r="208" spans="1:1" ht="15" x14ac:dyDescent="0.5">
      <c r="A208" s="1"/>
    </row>
    <row r="209" spans="1:1" ht="15" x14ac:dyDescent="0.5">
      <c r="A209" s="1"/>
    </row>
    <row r="210" spans="1:1" ht="15" x14ac:dyDescent="0.5">
      <c r="A210" s="1"/>
    </row>
    <row r="211" spans="1:1" ht="15" x14ac:dyDescent="0.5">
      <c r="A211" s="1"/>
    </row>
    <row r="212" spans="1:1" ht="15" x14ac:dyDescent="0.5">
      <c r="A212" s="1"/>
    </row>
    <row r="213" spans="1:1" ht="15" x14ac:dyDescent="0.5">
      <c r="A213" s="1"/>
    </row>
    <row r="214" spans="1:1" ht="15" x14ac:dyDescent="0.5">
      <c r="A214" s="1"/>
    </row>
    <row r="215" spans="1:1" ht="15" x14ac:dyDescent="0.5">
      <c r="A215" s="1"/>
    </row>
    <row r="216" spans="1:1" ht="15" x14ac:dyDescent="0.5">
      <c r="A216" s="1"/>
    </row>
    <row r="217" spans="1:1" ht="15" x14ac:dyDescent="0.5">
      <c r="A217" s="1"/>
    </row>
    <row r="218" spans="1:1" ht="15" x14ac:dyDescent="0.5">
      <c r="A218" s="1"/>
    </row>
    <row r="219" spans="1:1" ht="15" x14ac:dyDescent="0.5">
      <c r="A219" s="1"/>
    </row>
    <row r="220" spans="1:1" ht="15" x14ac:dyDescent="0.5">
      <c r="A220" s="1"/>
    </row>
    <row r="221" spans="1:1" ht="15" x14ac:dyDescent="0.5">
      <c r="A221" s="1"/>
    </row>
    <row r="222" spans="1:1" ht="15" x14ac:dyDescent="0.5">
      <c r="A222" s="1"/>
    </row>
    <row r="223" spans="1:1" ht="15" x14ac:dyDescent="0.5">
      <c r="A223" s="1"/>
    </row>
    <row r="224" spans="1:1" ht="15" x14ac:dyDescent="0.5">
      <c r="A224" s="1"/>
    </row>
    <row r="225" spans="1:1" ht="15" x14ac:dyDescent="0.5">
      <c r="A225" s="1"/>
    </row>
    <row r="226" spans="1:1" ht="15" x14ac:dyDescent="0.5">
      <c r="A226" s="1"/>
    </row>
    <row r="227" spans="1:1" ht="15" x14ac:dyDescent="0.5">
      <c r="A227" s="1"/>
    </row>
    <row r="228" spans="1:1" ht="15" x14ac:dyDescent="0.5">
      <c r="A228" s="1"/>
    </row>
    <row r="229" spans="1:1" ht="15" x14ac:dyDescent="0.5">
      <c r="A229" s="1"/>
    </row>
    <row r="230" spans="1:1" ht="15" x14ac:dyDescent="0.5">
      <c r="A230" s="1"/>
    </row>
    <row r="231" spans="1:1" ht="15" x14ac:dyDescent="0.5">
      <c r="A231" s="1"/>
    </row>
    <row r="232" spans="1:1" ht="15" x14ac:dyDescent="0.5">
      <c r="A232" s="1"/>
    </row>
    <row r="233" spans="1:1" ht="15" x14ac:dyDescent="0.5">
      <c r="A233" s="1"/>
    </row>
    <row r="234" spans="1:1" ht="15" x14ac:dyDescent="0.5">
      <c r="A234" s="1"/>
    </row>
    <row r="235" spans="1:1" ht="15" x14ac:dyDescent="0.5">
      <c r="A235" s="1"/>
    </row>
    <row r="236" spans="1:1" ht="15" x14ac:dyDescent="0.5">
      <c r="A236" s="1"/>
    </row>
    <row r="237" spans="1:1" ht="15" x14ac:dyDescent="0.5">
      <c r="A237" s="1"/>
    </row>
    <row r="238" spans="1:1" ht="15" x14ac:dyDescent="0.5">
      <c r="A238" s="1"/>
    </row>
    <row r="239" spans="1:1" ht="15" x14ac:dyDescent="0.5">
      <c r="A239" s="1"/>
    </row>
    <row r="240" spans="1:1" ht="15" x14ac:dyDescent="0.5">
      <c r="A240" s="1"/>
    </row>
    <row r="241" spans="1:1" ht="15" x14ac:dyDescent="0.5">
      <c r="A241" s="1"/>
    </row>
    <row r="242" spans="1:1" ht="15" x14ac:dyDescent="0.5">
      <c r="A242" s="1"/>
    </row>
    <row r="243" spans="1:1" ht="15" x14ac:dyDescent="0.5">
      <c r="A243" s="1"/>
    </row>
    <row r="244" spans="1:1" ht="15" x14ac:dyDescent="0.5">
      <c r="A244" s="1"/>
    </row>
    <row r="245" spans="1:1" ht="15" x14ac:dyDescent="0.5">
      <c r="A245" s="1"/>
    </row>
    <row r="246" spans="1:1" ht="15" x14ac:dyDescent="0.5">
      <c r="A246" s="1"/>
    </row>
    <row r="247" spans="1:1" ht="15" x14ac:dyDescent="0.5">
      <c r="A247" s="1"/>
    </row>
    <row r="248" spans="1:1" ht="15" x14ac:dyDescent="0.5">
      <c r="A248" s="1"/>
    </row>
    <row r="249" spans="1:1" ht="15" x14ac:dyDescent="0.5">
      <c r="A249" s="1"/>
    </row>
    <row r="250" spans="1:1" ht="15" x14ac:dyDescent="0.5">
      <c r="A250" s="1"/>
    </row>
    <row r="251" spans="1:1" ht="15" x14ac:dyDescent="0.5">
      <c r="A251" s="1"/>
    </row>
    <row r="252" spans="1:1" ht="15" x14ac:dyDescent="0.5">
      <c r="A252" s="1"/>
    </row>
    <row r="253" spans="1:1" ht="15" x14ac:dyDescent="0.5">
      <c r="A253" s="1"/>
    </row>
    <row r="254" spans="1:1" ht="15" x14ac:dyDescent="0.5">
      <c r="A254" s="1"/>
    </row>
    <row r="255" spans="1:1" ht="15" x14ac:dyDescent="0.5">
      <c r="A255" s="1"/>
    </row>
    <row r="256" spans="1:1" ht="15" x14ac:dyDescent="0.5">
      <c r="A256" s="1"/>
    </row>
    <row r="257" spans="1:1" ht="15" x14ac:dyDescent="0.5">
      <c r="A257" s="1"/>
    </row>
    <row r="258" spans="1:1" ht="15" x14ac:dyDescent="0.5">
      <c r="A258" s="1"/>
    </row>
    <row r="259" spans="1:1" ht="15" x14ac:dyDescent="0.5">
      <c r="A259" s="1"/>
    </row>
    <row r="260" spans="1:1" ht="15" x14ac:dyDescent="0.5">
      <c r="A260" s="1"/>
    </row>
    <row r="261" spans="1:1" ht="15" x14ac:dyDescent="0.5">
      <c r="A261" s="1"/>
    </row>
    <row r="262" spans="1:1" ht="15" x14ac:dyDescent="0.5">
      <c r="A262" s="1"/>
    </row>
    <row r="263" spans="1:1" ht="15" x14ac:dyDescent="0.5">
      <c r="A263" s="1"/>
    </row>
    <row r="264" spans="1:1" ht="15" x14ac:dyDescent="0.5">
      <c r="A264" s="1"/>
    </row>
    <row r="265" spans="1:1" ht="15" x14ac:dyDescent="0.5">
      <c r="A265" s="1"/>
    </row>
    <row r="266" spans="1:1" ht="15" x14ac:dyDescent="0.5">
      <c r="A266" s="1"/>
    </row>
    <row r="267" spans="1:1" ht="15" x14ac:dyDescent="0.5">
      <c r="A267" s="1"/>
    </row>
    <row r="268" spans="1:1" ht="15" x14ac:dyDescent="0.5">
      <c r="A268" s="1"/>
    </row>
    <row r="269" spans="1:1" ht="15" x14ac:dyDescent="0.5">
      <c r="A269" s="1"/>
    </row>
    <row r="270" spans="1:1" ht="15" x14ac:dyDescent="0.5">
      <c r="A270" s="1"/>
    </row>
    <row r="271" spans="1:1" ht="15" x14ac:dyDescent="0.5">
      <c r="A271" s="1"/>
    </row>
    <row r="272" spans="1:1" ht="15" x14ac:dyDescent="0.5">
      <c r="A272" s="1"/>
    </row>
    <row r="273" spans="1:1" ht="15" x14ac:dyDescent="0.5">
      <c r="A273" s="1"/>
    </row>
    <row r="274" spans="1:1" ht="15" x14ac:dyDescent="0.5">
      <c r="A274" s="1"/>
    </row>
    <row r="275" spans="1:1" ht="15" x14ac:dyDescent="0.5">
      <c r="A275" s="1"/>
    </row>
    <row r="276" spans="1:1" ht="15" x14ac:dyDescent="0.5">
      <c r="A276" s="1"/>
    </row>
    <row r="277" spans="1:1" ht="15" x14ac:dyDescent="0.5">
      <c r="A277" s="1"/>
    </row>
    <row r="278" spans="1:1" ht="15" x14ac:dyDescent="0.5">
      <c r="A278" s="1"/>
    </row>
    <row r="279" spans="1:1" ht="15" x14ac:dyDescent="0.5">
      <c r="A279" s="1"/>
    </row>
    <row r="280" spans="1:1" ht="15" x14ac:dyDescent="0.5">
      <c r="A280" s="1"/>
    </row>
    <row r="281" spans="1:1" ht="15" x14ac:dyDescent="0.5">
      <c r="A281" s="1"/>
    </row>
    <row r="282" spans="1:1" ht="15" x14ac:dyDescent="0.5">
      <c r="A282" s="1"/>
    </row>
    <row r="283" spans="1:1" ht="15" x14ac:dyDescent="0.5">
      <c r="A283" s="1"/>
    </row>
    <row r="284" spans="1:1" ht="15" x14ac:dyDescent="0.5">
      <c r="A284" s="1"/>
    </row>
    <row r="285" spans="1:1" ht="15" x14ac:dyDescent="0.5">
      <c r="A285" s="1"/>
    </row>
    <row r="286" spans="1:1" ht="15" x14ac:dyDescent="0.5">
      <c r="A286" s="1"/>
    </row>
    <row r="287" spans="1:1" ht="15" x14ac:dyDescent="0.5">
      <c r="A287" s="1"/>
    </row>
    <row r="288" spans="1:1" ht="15" x14ac:dyDescent="0.5">
      <c r="A288" s="1"/>
    </row>
    <row r="289" spans="1:1" ht="15" x14ac:dyDescent="0.5">
      <c r="A289" s="1"/>
    </row>
    <row r="290" spans="1:1" ht="15" x14ac:dyDescent="0.5">
      <c r="A290" s="1"/>
    </row>
    <row r="291" spans="1:1" ht="15" x14ac:dyDescent="0.5">
      <c r="A291" s="1"/>
    </row>
    <row r="292" spans="1:1" ht="15" x14ac:dyDescent="0.5">
      <c r="A292" s="1"/>
    </row>
    <row r="293" spans="1:1" ht="15" x14ac:dyDescent="0.5">
      <c r="A293" s="1"/>
    </row>
    <row r="294" spans="1:1" ht="15" x14ac:dyDescent="0.5">
      <c r="A294" s="1"/>
    </row>
    <row r="295" spans="1:1" ht="15" x14ac:dyDescent="0.5">
      <c r="A295" s="1"/>
    </row>
    <row r="296" spans="1:1" ht="15" x14ac:dyDescent="0.5">
      <c r="A296" s="1"/>
    </row>
    <row r="297" spans="1:1" ht="15" x14ac:dyDescent="0.5">
      <c r="A297" s="1"/>
    </row>
    <row r="298" spans="1:1" ht="15" x14ac:dyDescent="0.5">
      <c r="A298" s="1"/>
    </row>
    <row r="299" spans="1:1" ht="15" x14ac:dyDescent="0.5">
      <c r="A299" s="1"/>
    </row>
    <row r="300" spans="1:1" ht="15" x14ac:dyDescent="0.5">
      <c r="A300" s="1"/>
    </row>
    <row r="301" spans="1:1" ht="15" x14ac:dyDescent="0.5">
      <c r="A301" s="1"/>
    </row>
    <row r="302" spans="1:1" ht="15" x14ac:dyDescent="0.5">
      <c r="A302" s="1"/>
    </row>
    <row r="303" spans="1:1" ht="15" x14ac:dyDescent="0.5">
      <c r="A303" s="1"/>
    </row>
    <row r="304" spans="1:1" ht="15" x14ac:dyDescent="0.5">
      <c r="A304" s="1"/>
    </row>
    <row r="305" spans="1:1" ht="15" x14ac:dyDescent="0.5">
      <c r="A305" s="1"/>
    </row>
    <row r="306" spans="1:1" ht="15" x14ac:dyDescent="0.5">
      <c r="A306" s="1"/>
    </row>
    <row r="307" spans="1:1" ht="15" x14ac:dyDescent="0.5">
      <c r="A307" s="1"/>
    </row>
    <row r="308" spans="1:1" ht="15" x14ac:dyDescent="0.5">
      <c r="A308" s="1"/>
    </row>
    <row r="309" spans="1:1" ht="15" x14ac:dyDescent="0.5">
      <c r="A309" s="1"/>
    </row>
    <row r="310" spans="1:1" ht="15" x14ac:dyDescent="0.5">
      <c r="A310" s="1"/>
    </row>
    <row r="311" spans="1:1" ht="15" x14ac:dyDescent="0.5">
      <c r="A311" s="1"/>
    </row>
    <row r="312" spans="1:1" ht="15" x14ac:dyDescent="0.5">
      <c r="A312" s="1"/>
    </row>
    <row r="313" spans="1:1" ht="15" x14ac:dyDescent="0.5">
      <c r="A313" s="1"/>
    </row>
    <row r="314" spans="1:1" ht="15" x14ac:dyDescent="0.5">
      <c r="A314" s="1"/>
    </row>
    <row r="315" spans="1:1" ht="15" x14ac:dyDescent="0.5">
      <c r="A315" s="1"/>
    </row>
    <row r="316" spans="1:1" ht="15" x14ac:dyDescent="0.5">
      <c r="A316" s="1"/>
    </row>
    <row r="317" spans="1:1" ht="15" x14ac:dyDescent="0.5">
      <c r="A317" s="1"/>
    </row>
    <row r="318" spans="1:1" ht="15" x14ac:dyDescent="0.5">
      <c r="A318" s="1"/>
    </row>
    <row r="319" spans="1:1" ht="15" x14ac:dyDescent="0.5">
      <c r="A319" s="1"/>
    </row>
    <row r="320" spans="1:1" ht="15" x14ac:dyDescent="0.5">
      <c r="A320" s="1"/>
    </row>
    <row r="321" spans="1:1" ht="15" x14ac:dyDescent="0.5">
      <c r="A321" s="1"/>
    </row>
    <row r="322" spans="1:1" ht="15" x14ac:dyDescent="0.5">
      <c r="A322" s="1"/>
    </row>
    <row r="323" spans="1:1" ht="15" x14ac:dyDescent="0.5">
      <c r="A323" s="1"/>
    </row>
    <row r="324" spans="1:1" ht="15" x14ac:dyDescent="0.5">
      <c r="A324" s="1"/>
    </row>
    <row r="325" spans="1:1" ht="15" x14ac:dyDescent="0.5">
      <c r="A325" s="1"/>
    </row>
    <row r="326" spans="1:1" ht="15" x14ac:dyDescent="0.5">
      <c r="A326" s="1"/>
    </row>
    <row r="327" spans="1:1" ht="15" x14ac:dyDescent="0.5">
      <c r="A327" s="1"/>
    </row>
    <row r="328" spans="1:1" ht="15" x14ac:dyDescent="0.5">
      <c r="A328" s="1"/>
    </row>
    <row r="329" spans="1:1" ht="15" x14ac:dyDescent="0.5">
      <c r="A329" s="1"/>
    </row>
    <row r="330" spans="1:1" ht="15" x14ac:dyDescent="0.5">
      <c r="A330" s="1"/>
    </row>
    <row r="331" spans="1:1" ht="15" x14ac:dyDescent="0.5">
      <c r="A331" s="1"/>
    </row>
    <row r="332" spans="1:1" ht="15" x14ac:dyDescent="0.5">
      <c r="A332" s="1"/>
    </row>
    <row r="333" spans="1:1" ht="15" x14ac:dyDescent="0.5">
      <c r="A333" s="1"/>
    </row>
    <row r="334" spans="1:1" ht="15" x14ac:dyDescent="0.5">
      <c r="A334" s="1"/>
    </row>
    <row r="335" spans="1:1" ht="15" x14ac:dyDescent="0.5">
      <c r="A335" s="1"/>
    </row>
    <row r="336" spans="1:1" ht="15" x14ac:dyDescent="0.5">
      <c r="A336" s="1"/>
    </row>
    <row r="337" spans="1:1" ht="15" x14ac:dyDescent="0.5">
      <c r="A337" s="1"/>
    </row>
    <row r="338" spans="1:1" ht="15" x14ac:dyDescent="0.5">
      <c r="A338" s="1"/>
    </row>
    <row r="339" spans="1:1" ht="15" x14ac:dyDescent="0.5">
      <c r="A339" s="1"/>
    </row>
    <row r="340" spans="1:1" ht="15" x14ac:dyDescent="0.5">
      <c r="A340" s="1"/>
    </row>
    <row r="341" spans="1:1" ht="15" x14ac:dyDescent="0.5">
      <c r="A341" s="1"/>
    </row>
    <row r="342" spans="1:1" ht="15" x14ac:dyDescent="0.5">
      <c r="A342" s="1"/>
    </row>
    <row r="343" spans="1:1" ht="15" x14ac:dyDescent="0.5">
      <c r="A343" s="1"/>
    </row>
    <row r="344" spans="1:1" ht="15" x14ac:dyDescent="0.5">
      <c r="A344" s="1"/>
    </row>
    <row r="345" spans="1:1" ht="15" x14ac:dyDescent="0.5">
      <c r="A345" s="1"/>
    </row>
    <row r="346" spans="1:1" ht="15" x14ac:dyDescent="0.5">
      <c r="A346" s="1"/>
    </row>
    <row r="347" spans="1:1" ht="15" x14ac:dyDescent="0.5">
      <c r="A347" s="1"/>
    </row>
    <row r="348" spans="1:1" ht="15" x14ac:dyDescent="0.5">
      <c r="A348" s="1"/>
    </row>
    <row r="349" spans="1:1" ht="15" x14ac:dyDescent="0.5">
      <c r="A349" s="1"/>
    </row>
    <row r="350" spans="1:1" ht="15" x14ac:dyDescent="0.5">
      <c r="A350" s="1"/>
    </row>
    <row r="351" spans="1:1" ht="15" x14ac:dyDescent="0.5">
      <c r="A351" s="1"/>
    </row>
    <row r="352" spans="1:1" ht="15" x14ac:dyDescent="0.5">
      <c r="A352" s="1"/>
    </row>
    <row r="353" spans="1:1" ht="15" x14ac:dyDescent="0.5">
      <c r="A353" s="1"/>
    </row>
    <row r="354" spans="1:1" ht="15" x14ac:dyDescent="0.5">
      <c r="A354" s="1"/>
    </row>
    <row r="355" spans="1:1" ht="15" x14ac:dyDescent="0.5">
      <c r="A355" s="1"/>
    </row>
    <row r="356" spans="1:1" ht="15" x14ac:dyDescent="0.5">
      <c r="A356" s="1"/>
    </row>
    <row r="357" spans="1:1" ht="15" x14ac:dyDescent="0.5">
      <c r="A357" s="1"/>
    </row>
    <row r="358" spans="1:1" ht="15" x14ac:dyDescent="0.5">
      <c r="A358" s="1"/>
    </row>
    <row r="359" spans="1:1" ht="15" x14ac:dyDescent="0.5">
      <c r="A359" s="1"/>
    </row>
    <row r="360" spans="1:1" ht="15" x14ac:dyDescent="0.5">
      <c r="A360" s="1"/>
    </row>
    <row r="361" spans="1:1" ht="15" x14ac:dyDescent="0.5">
      <c r="A361" s="1"/>
    </row>
    <row r="362" spans="1:1" ht="15" x14ac:dyDescent="0.5">
      <c r="A362" s="1"/>
    </row>
    <row r="363" spans="1:1" ht="15" x14ac:dyDescent="0.5">
      <c r="A363" s="1"/>
    </row>
    <row r="364" spans="1:1" ht="15" x14ac:dyDescent="0.5">
      <c r="A364" s="1"/>
    </row>
    <row r="365" spans="1:1" ht="15" x14ac:dyDescent="0.5">
      <c r="A365" s="1"/>
    </row>
    <row r="366" spans="1:1" ht="15" x14ac:dyDescent="0.5">
      <c r="A366" s="1"/>
    </row>
    <row r="367" spans="1:1" ht="15" x14ac:dyDescent="0.5">
      <c r="A367" s="1"/>
    </row>
    <row r="368" spans="1:1" ht="15" x14ac:dyDescent="0.5">
      <c r="A368" s="1"/>
    </row>
    <row r="369" spans="1:1" ht="15" x14ac:dyDescent="0.5">
      <c r="A369" s="1"/>
    </row>
    <row r="370" spans="1:1" ht="15" x14ac:dyDescent="0.5">
      <c r="A370" s="1"/>
    </row>
    <row r="371" spans="1:1" ht="15" x14ac:dyDescent="0.5">
      <c r="A371" s="1"/>
    </row>
    <row r="372" spans="1:1" ht="15" x14ac:dyDescent="0.5">
      <c r="A372" s="1"/>
    </row>
    <row r="373" spans="1:1" ht="15" x14ac:dyDescent="0.5">
      <c r="A373" s="1"/>
    </row>
    <row r="374" spans="1:1" ht="15" x14ac:dyDescent="0.5">
      <c r="A374" s="1"/>
    </row>
    <row r="375" spans="1:1" ht="15" x14ac:dyDescent="0.5">
      <c r="A375" s="1"/>
    </row>
    <row r="376" spans="1:1" ht="15" x14ac:dyDescent="0.5">
      <c r="A376" s="1"/>
    </row>
    <row r="377" spans="1:1" ht="15" x14ac:dyDescent="0.5">
      <c r="A377" s="1"/>
    </row>
    <row r="378" spans="1:1" ht="15" x14ac:dyDescent="0.5">
      <c r="A378" s="1"/>
    </row>
    <row r="379" spans="1:1" ht="15" x14ac:dyDescent="0.5">
      <c r="A379" s="1"/>
    </row>
    <row r="380" spans="1:1" ht="15" x14ac:dyDescent="0.5">
      <c r="A380" s="1"/>
    </row>
    <row r="381" spans="1:1" ht="15" x14ac:dyDescent="0.5">
      <c r="A381" s="1"/>
    </row>
    <row r="382" spans="1:1" ht="15" x14ac:dyDescent="0.5">
      <c r="A382" s="1"/>
    </row>
    <row r="383" spans="1:1" ht="15" x14ac:dyDescent="0.5">
      <c r="A383" s="1"/>
    </row>
    <row r="384" spans="1:1" ht="15" x14ac:dyDescent="0.5">
      <c r="A384" s="1"/>
    </row>
    <row r="385" spans="1:1" ht="15" x14ac:dyDescent="0.5">
      <c r="A385" s="1"/>
    </row>
    <row r="386" spans="1:1" ht="15" x14ac:dyDescent="0.5">
      <c r="A386" s="1"/>
    </row>
    <row r="387" spans="1:1" ht="15" x14ac:dyDescent="0.5">
      <c r="A387" s="1"/>
    </row>
    <row r="388" spans="1:1" ht="15" x14ac:dyDescent="0.5">
      <c r="A388" s="1"/>
    </row>
    <row r="389" spans="1:1" ht="15" x14ac:dyDescent="0.5">
      <c r="A389" s="1"/>
    </row>
    <row r="390" spans="1:1" ht="15" x14ac:dyDescent="0.5">
      <c r="A390" s="1"/>
    </row>
    <row r="391" spans="1:1" ht="15" x14ac:dyDescent="0.5">
      <c r="A391" s="1"/>
    </row>
    <row r="392" spans="1:1" ht="15" x14ac:dyDescent="0.5">
      <c r="A392" s="1"/>
    </row>
    <row r="393" spans="1:1" ht="15" x14ac:dyDescent="0.5">
      <c r="A393" s="1"/>
    </row>
    <row r="394" spans="1:1" ht="15" x14ac:dyDescent="0.5">
      <c r="A394" s="1"/>
    </row>
    <row r="395" spans="1:1" ht="15" x14ac:dyDescent="0.5">
      <c r="A395" s="1"/>
    </row>
    <row r="396" spans="1:1" ht="15" x14ac:dyDescent="0.5">
      <c r="A396" s="1"/>
    </row>
    <row r="397" spans="1:1" ht="15" x14ac:dyDescent="0.5">
      <c r="A397" s="1"/>
    </row>
    <row r="398" spans="1:1" ht="15" x14ac:dyDescent="0.5">
      <c r="A398" s="1"/>
    </row>
    <row r="399" spans="1:1" ht="15" x14ac:dyDescent="0.5">
      <c r="A399" s="1"/>
    </row>
    <row r="400" spans="1:1" ht="15" x14ac:dyDescent="0.5">
      <c r="A400" s="1"/>
    </row>
    <row r="401" spans="1:1" ht="15" x14ac:dyDescent="0.5">
      <c r="A401" s="1"/>
    </row>
    <row r="402" spans="1:1" ht="15" x14ac:dyDescent="0.5">
      <c r="A402" s="1"/>
    </row>
    <row r="403" spans="1:1" ht="15" x14ac:dyDescent="0.5">
      <c r="A403" s="1"/>
    </row>
    <row r="404" spans="1:1" ht="15" x14ac:dyDescent="0.5">
      <c r="A404" s="1"/>
    </row>
    <row r="405" spans="1:1" ht="15" x14ac:dyDescent="0.5">
      <c r="A405" s="1"/>
    </row>
    <row r="406" spans="1:1" ht="15" x14ac:dyDescent="0.5">
      <c r="A406" s="1"/>
    </row>
    <row r="407" spans="1:1" ht="15" x14ac:dyDescent="0.5">
      <c r="A407" s="1"/>
    </row>
    <row r="408" spans="1:1" ht="15" x14ac:dyDescent="0.5">
      <c r="A408" s="1"/>
    </row>
    <row r="409" spans="1:1" ht="15" x14ac:dyDescent="0.5">
      <c r="A409" s="1"/>
    </row>
    <row r="410" spans="1:1" ht="15" x14ac:dyDescent="0.5">
      <c r="A410" s="1"/>
    </row>
    <row r="411" spans="1:1" ht="15" x14ac:dyDescent="0.5">
      <c r="A411" s="1"/>
    </row>
    <row r="412" spans="1:1" ht="15" x14ac:dyDescent="0.5">
      <c r="A412" s="1"/>
    </row>
    <row r="413" spans="1:1" ht="15" x14ac:dyDescent="0.5">
      <c r="A413" s="1"/>
    </row>
    <row r="414" spans="1:1" ht="15" x14ac:dyDescent="0.5">
      <c r="A414" s="1"/>
    </row>
    <row r="415" spans="1:1" ht="15" x14ac:dyDescent="0.5">
      <c r="A415" s="1"/>
    </row>
    <row r="416" spans="1:1" ht="15" x14ac:dyDescent="0.5">
      <c r="A416" s="1"/>
    </row>
    <row r="417" spans="1:1" ht="15" x14ac:dyDescent="0.5">
      <c r="A417" s="1"/>
    </row>
    <row r="418" spans="1:1" ht="15" x14ac:dyDescent="0.5">
      <c r="A418" s="1"/>
    </row>
    <row r="419" spans="1:1" ht="15" x14ac:dyDescent="0.5">
      <c r="A419" s="1"/>
    </row>
    <row r="420" spans="1:1" ht="15" x14ac:dyDescent="0.5">
      <c r="A420" s="1"/>
    </row>
    <row r="421" spans="1:1" ht="15" x14ac:dyDescent="0.5">
      <c r="A421" s="1"/>
    </row>
    <row r="422" spans="1:1" ht="15" x14ac:dyDescent="0.5">
      <c r="A422" s="1"/>
    </row>
    <row r="423" spans="1:1" ht="15" x14ac:dyDescent="0.5">
      <c r="A423" s="1"/>
    </row>
    <row r="424" spans="1:1" ht="15" x14ac:dyDescent="0.5">
      <c r="A424" s="1"/>
    </row>
    <row r="425" spans="1:1" ht="15" x14ac:dyDescent="0.5">
      <c r="A425" s="1"/>
    </row>
    <row r="426" spans="1:1" ht="15" x14ac:dyDescent="0.5">
      <c r="A426" s="1"/>
    </row>
    <row r="427" spans="1:1" ht="15" x14ac:dyDescent="0.5">
      <c r="A427" s="1"/>
    </row>
    <row r="428" spans="1:1" ht="15" x14ac:dyDescent="0.5">
      <c r="A428" s="1"/>
    </row>
    <row r="429" spans="1:1" ht="15" x14ac:dyDescent="0.5">
      <c r="A429" s="1"/>
    </row>
    <row r="430" spans="1:1" ht="15" x14ac:dyDescent="0.5">
      <c r="A430" s="1"/>
    </row>
    <row r="431" spans="1:1" ht="15" x14ac:dyDescent="0.5">
      <c r="A431" s="1"/>
    </row>
    <row r="432" spans="1:1" ht="15" x14ac:dyDescent="0.5">
      <c r="A432" s="1"/>
    </row>
    <row r="433" spans="1:1" ht="15" x14ac:dyDescent="0.5">
      <c r="A433" s="1"/>
    </row>
    <row r="434" spans="1:1" ht="15" x14ac:dyDescent="0.5">
      <c r="A434" s="1"/>
    </row>
    <row r="435" spans="1:1" ht="15" x14ac:dyDescent="0.5">
      <c r="A435" s="1"/>
    </row>
    <row r="436" spans="1:1" ht="15" x14ac:dyDescent="0.5">
      <c r="A436" s="1"/>
    </row>
    <row r="437" spans="1:1" ht="15" x14ac:dyDescent="0.5">
      <c r="A437" s="1"/>
    </row>
    <row r="438" spans="1:1" ht="15" x14ac:dyDescent="0.5">
      <c r="A438" s="1"/>
    </row>
    <row r="439" spans="1:1" ht="15" x14ac:dyDescent="0.5">
      <c r="A439" s="1"/>
    </row>
    <row r="440" spans="1:1" ht="15" x14ac:dyDescent="0.5">
      <c r="A440" s="1"/>
    </row>
    <row r="441" spans="1:1" ht="15" x14ac:dyDescent="0.5">
      <c r="A441" s="1"/>
    </row>
    <row r="442" spans="1:1" ht="15" x14ac:dyDescent="0.5">
      <c r="A442" s="1"/>
    </row>
    <row r="443" spans="1:1" ht="15" x14ac:dyDescent="0.5">
      <c r="A443" s="1"/>
    </row>
    <row r="444" spans="1:1" ht="15" x14ac:dyDescent="0.5">
      <c r="A444" s="1"/>
    </row>
    <row r="445" spans="1:1" ht="15" x14ac:dyDescent="0.5">
      <c r="A445" s="1"/>
    </row>
    <row r="446" spans="1:1" ht="15" x14ac:dyDescent="0.5">
      <c r="A446" s="1"/>
    </row>
    <row r="447" spans="1:1" ht="15" x14ac:dyDescent="0.5">
      <c r="A447" s="1"/>
    </row>
    <row r="448" spans="1:1" ht="15" x14ac:dyDescent="0.5">
      <c r="A448" s="1"/>
    </row>
    <row r="449" spans="1:1" ht="15" x14ac:dyDescent="0.5">
      <c r="A449" s="1"/>
    </row>
    <row r="450" spans="1:1" ht="15" x14ac:dyDescent="0.5">
      <c r="A450" s="1"/>
    </row>
    <row r="451" spans="1:1" ht="15" x14ac:dyDescent="0.5">
      <c r="A451" s="1"/>
    </row>
    <row r="452" spans="1:1" ht="15" x14ac:dyDescent="0.5">
      <c r="A452" s="1"/>
    </row>
    <row r="453" spans="1:1" ht="15" x14ac:dyDescent="0.5">
      <c r="A453" s="1"/>
    </row>
    <row r="454" spans="1:1" ht="15" x14ac:dyDescent="0.5">
      <c r="A454" s="1"/>
    </row>
    <row r="455" spans="1:1" ht="15" x14ac:dyDescent="0.5">
      <c r="A455" s="1"/>
    </row>
    <row r="456" spans="1:1" ht="15" x14ac:dyDescent="0.5">
      <c r="A456" s="1"/>
    </row>
    <row r="457" spans="1:1" ht="15" x14ac:dyDescent="0.5">
      <c r="A457" s="1"/>
    </row>
    <row r="458" spans="1:1" ht="15" x14ac:dyDescent="0.5">
      <c r="A458" s="1"/>
    </row>
    <row r="459" spans="1:1" ht="15" x14ac:dyDescent="0.5">
      <c r="A459" s="1"/>
    </row>
    <row r="460" spans="1:1" ht="15" x14ac:dyDescent="0.5">
      <c r="A460" s="1"/>
    </row>
    <row r="461" spans="1:1" ht="15" x14ac:dyDescent="0.5">
      <c r="A461" s="1"/>
    </row>
    <row r="462" spans="1:1" ht="15" x14ac:dyDescent="0.5">
      <c r="A462" s="1"/>
    </row>
    <row r="463" spans="1:1" ht="15" x14ac:dyDescent="0.5">
      <c r="A463" s="1"/>
    </row>
    <row r="464" spans="1:1" ht="15" x14ac:dyDescent="0.5">
      <c r="A464" s="1"/>
    </row>
    <row r="465" spans="1:1" ht="15" x14ac:dyDescent="0.5">
      <c r="A465" s="1"/>
    </row>
    <row r="466" spans="1:1" ht="15" x14ac:dyDescent="0.5">
      <c r="A466" s="1"/>
    </row>
    <row r="467" spans="1:1" ht="15" x14ac:dyDescent="0.5">
      <c r="A467" s="1"/>
    </row>
    <row r="468" spans="1:1" ht="15" x14ac:dyDescent="0.5">
      <c r="A468" s="1"/>
    </row>
    <row r="469" spans="1:1" ht="15" x14ac:dyDescent="0.5">
      <c r="A469" s="1"/>
    </row>
    <row r="470" spans="1:1" ht="15" x14ac:dyDescent="0.5">
      <c r="A470" s="1"/>
    </row>
    <row r="471" spans="1:1" ht="15" x14ac:dyDescent="0.5">
      <c r="A471" s="1"/>
    </row>
    <row r="472" spans="1:1" ht="15" x14ac:dyDescent="0.5">
      <c r="A472" s="1"/>
    </row>
    <row r="473" spans="1:1" ht="15" x14ac:dyDescent="0.5">
      <c r="A473" s="1"/>
    </row>
    <row r="474" spans="1:1" ht="15" x14ac:dyDescent="0.5">
      <c r="A474" s="1"/>
    </row>
    <row r="475" spans="1:1" ht="15" x14ac:dyDescent="0.5">
      <c r="A475" s="1"/>
    </row>
    <row r="476" spans="1:1" ht="15" x14ac:dyDescent="0.5">
      <c r="A476" s="1"/>
    </row>
    <row r="477" spans="1:1" ht="15" x14ac:dyDescent="0.5">
      <c r="A477" s="1"/>
    </row>
    <row r="478" spans="1:1" ht="15" x14ac:dyDescent="0.5">
      <c r="A478" s="1"/>
    </row>
    <row r="479" spans="1:1" ht="15" x14ac:dyDescent="0.5">
      <c r="A479" s="1"/>
    </row>
    <row r="480" spans="1:1" ht="15" x14ac:dyDescent="0.5">
      <c r="A480" s="1"/>
    </row>
    <row r="481" spans="1:1" ht="15" x14ac:dyDescent="0.5">
      <c r="A481" s="1"/>
    </row>
    <row r="482" spans="1:1" ht="15" x14ac:dyDescent="0.5">
      <c r="A482" s="1"/>
    </row>
    <row r="483" spans="1:1" ht="15" x14ac:dyDescent="0.5">
      <c r="A483" s="1"/>
    </row>
    <row r="484" spans="1:1" ht="15" x14ac:dyDescent="0.5">
      <c r="A484" s="1"/>
    </row>
    <row r="485" spans="1:1" ht="15" x14ac:dyDescent="0.5">
      <c r="A485" s="1"/>
    </row>
    <row r="486" spans="1:1" ht="15" x14ac:dyDescent="0.5">
      <c r="A486" s="1"/>
    </row>
    <row r="487" spans="1:1" ht="15" x14ac:dyDescent="0.5">
      <c r="A487" s="1"/>
    </row>
    <row r="488" spans="1:1" ht="15" x14ac:dyDescent="0.5">
      <c r="A488" s="1"/>
    </row>
    <row r="489" spans="1:1" ht="15" x14ac:dyDescent="0.5">
      <c r="A489" s="1"/>
    </row>
    <row r="490" spans="1:1" ht="15" x14ac:dyDescent="0.5">
      <c r="A490" s="1"/>
    </row>
    <row r="491" spans="1:1" ht="15" x14ac:dyDescent="0.5">
      <c r="A491" s="1"/>
    </row>
    <row r="492" spans="1:1" ht="15" x14ac:dyDescent="0.5">
      <c r="A492" s="1"/>
    </row>
    <row r="493" spans="1:1" ht="15" x14ac:dyDescent="0.5">
      <c r="A493" s="1"/>
    </row>
    <row r="494" spans="1:1" ht="15" x14ac:dyDescent="0.5">
      <c r="A494" s="1"/>
    </row>
    <row r="495" spans="1:1" ht="15" x14ac:dyDescent="0.5">
      <c r="A495" s="1"/>
    </row>
    <row r="496" spans="1:1" ht="15" x14ac:dyDescent="0.5">
      <c r="A496" s="1"/>
    </row>
    <row r="497" spans="1:1" ht="15" x14ac:dyDescent="0.5">
      <c r="A497" s="1"/>
    </row>
    <row r="498" spans="1:1" ht="15" x14ac:dyDescent="0.5">
      <c r="A498" s="1"/>
    </row>
    <row r="499" spans="1:1" ht="15" x14ac:dyDescent="0.5">
      <c r="A499" s="1"/>
    </row>
    <row r="500" spans="1:1" ht="15" x14ac:dyDescent="0.5">
      <c r="A500" s="1"/>
    </row>
    <row r="501" spans="1:1" ht="15" x14ac:dyDescent="0.5">
      <c r="A501" s="1"/>
    </row>
    <row r="502" spans="1:1" ht="15" x14ac:dyDescent="0.5">
      <c r="A502" s="1"/>
    </row>
    <row r="503" spans="1:1" ht="15" x14ac:dyDescent="0.5">
      <c r="A503" s="1"/>
    </row>
    <row r="504" spans="1:1" ht="15" x14ac:dyDescent="0.5">
      <c r="A504" s="1"/>
    </row>
    <row r="505" spans="1:1" ht="15" x14ac:dyDescent="0.5">
      <c r="A505" s="1"/>
    </row>
    <row r="506" spans="1:1" ht="15" x14ac:dyDescent="0.5">
      <c r="A506" s="1"/>
    </row>
    <row r="507" spans="1:1" ht="15" x14ac:dyDescent="0.5">
      <c r="A507" s="1"/>
    </row>
    <row r="508" spans="1:1" ht="15" x14ac:dyDescent="0.5">
      <c r="A508" s="1"/>
    </row>
    <row r="509" spans="1:1" ht="15" x14ac:dyDescent="0.5">
      <c r="A509" s="1"/>
    </row>
    <row r="510" spans="1:1" ht="15" x14ac:dyDescent="0.5">
      <c r="A510" s="1"/>
    </row>
    <row r="511" spans="1:1" ht="15" x14ac:dyDescent="0.5">
      <c r="A511" s="1"/>
    </row>
    <row r="512" spans="1:1" ht="15" x14ac:dyDescent="0.5">
      <c r="A512" s="1"/>
    </row>
    <row r="513" spans="1:1" ht="15" x14ac:dyDescent="0.5">
      <c r="A513" s="1"/>
    </row>
    <row r="514" spans="1:1" ht="15" x14ac:dyDescent="0.5">
      <c r="A514" s="1"/>
    </row>
    <row r="515" spans="1:1" ht="15" x14ac:dyDescent="0.5">
      <c r="A515" s="1"/>
    </row>
    <row r="516" spans="1:1" ht="15" x14ac:dyDescent="0.5">
      <c r="A516" s="1"/>
    </row>
    <row r="517" spans="1:1" ht="15" x14ac:dyDescent="0.5">
      <c r="A517" s="1"/>
    </row>
    <row r="518" spans="1:1" ht="15" x14ac:dyDescent="0.5">
      <c r="A518" s="1"/>
    </row>
    <row r="519" spans="1:1" ht="15" x14ac:dyDescent="0.5">
      <c r="A519" s="1"/>
    </row>
    <row r="520" spans="1:1" ht="15" x14ac:dyDescent="0.5">
      <c r="A520" s="1"/>
    </row>
    <row r="521" spans="1:1" ht="15" x14ac:dyDescent="0.5">
      <c r="A521" s="1"/>
    </row>
    <row r="522" spans="1:1" ht="15" x14ac:dyDescent="0.5">
      <c r="A522" s="1"/>
    </row>
    <row r="523" spans="1:1" ht="15" x14ac:dyDescent="0.5">
      <c r="A523" s="1"/>
    </row>
    <row r="524" spans="1:1" ht="15" x14ac:dyDescent="0.5">
      <c r="A524" s="1"/>
    </row>
    <row r="525" spans="1:1" ht="15" x14ac:dyDescent="0.5">
      <c r="A525" s="1"/>
    </row>
    <row r="526" spans="1:1" ht="15" x14ac:dyDescent="0.5">
      <c r="A526" s="1"/>
    </row>
    <row r="527" spans="1:1" ht="15" x14ac:dyDescent="0.5">
      <c r="A527" s="1"/>
    </row>
    <row r="528" spans="1:1" ht="15" x14ac:dyDescent="0.5">
      <c r="A528" s="1"/>
    </row>
    <row r="529" spans="1:1" ht="15" x14ac:dyDescent="0.5">
      <c r="A529" s="1"/>
    </row>
    <row r="530" spans="1:1" ht="15" x14ac:dyDescent="0.5">
      <c r="A530" s="1"/>
    </row>
    <row r="531" spans="1:1" ht="15" x14ac:dyDescent="0.5">
      <c r="A531" s="1"/>
    </row>
    <row r="532" spans="1:1" ht="15" x14ac:dyDescent="0.5">
      <c r="A532" s="1"/>
    </row>
    <row r="533" spans="1:1" ht="15" x14ac:dyDescent="0.5">
      <c r="A533" s="1"/>
    </row>
    <row r="534" spans="1:1" ht="15" x14ac:dyDescent="0.5">
      <c r="A534" s="1"/>
    </row>
    <row r="535" spans="1:1" ht="15" x14ac:dyDescent="0.5">
      <c r="A535" s="1"/>
    </row>
    <row r="536" spans="1:1" ht="15" x14ac:dyDescent="0.5">
      <c r="A536" s="1"/>
    </row>
    <row r="537" spans="1:1" ht="15" x14ac:dyDescent="0.5">
      <c r="A537" s="1"/>
    </row>
    <row r="538" spans="1:1" ht="15" x14ac:dyDescent="0.5">
      <c r="A538" s="1"/>
    </row>
    <row r="539" spans="1:1" ht="15" x14ac:dyDescent="0.5">
      <c r="A539" s="1"/>
    </row>
    <row r="540" spans="1:1" ht="15" x14ac:dyDescent="0.5">
      <c r="A540" s="1"/>
    </row>
    <row r="541" spans="1:1" ht="15" x14ac:dyDescent="0.5">
      <c r="A541" s="1"/>
    </row>
    <row r="542" spans="1:1" ht="15" x14ac:dyDescent="0.5">
      <c r="A542" s="1"/>
    </row>
    <row r="543" spans="1:1" ht="15" x14ac:dyDescent="0.5">
      <c r="A543" s="1"/>
    </row>
    <row r="544" spans="1:1" ht="15" x14ac:dyDescent="0.5">
      <c r="A544" s="1"/>
    </row>
    <row r="545" spans="1:1" ht="15" x14ac:dyDescent="0.5">
      <c r="A545" s="1"/>
    </row>
    <row r="546" spans="1:1" ht="15" x14ac:dyDescent="0.5">
      <c r="A546" s="1"/>
    </row>
    <row r="547" spans="1:1" ht="15" x14ac:dyDescent="0.5">
      <c r="A547" s="1"/>
    </row>
    <row r="548" spans="1:1" ht="15" x14ac:dyDescent="0.5">
      <c r="A548" s="1"/>
    </row>
    <row r="549" spans="1:1" ht="15" x14ac:dyDescent="0.5">
      <c r="A549" s="1"/>
    </row>
    <row r="550" spans="1:1" ht="15" x14ac:dyDescent="0.5">
      <c r="A550" s="1"/>
    </row>
    <row r="551" spans="1:1" ht="15" x14ac:dyDescent="0.5">
      <c r="A551" s="1"/>
    </row>
    <row r="552" spans="1:1" ht="15" x14ac:dyDescent="0.5">
      <c r="A552" s="1"/>
    </row>
    <row r="553" spans="1:1" ht="15" x14ac:dyDescent="0.5">
      <c r="A553" s="1"/>
    </row>
    <row r="554" spans="1:1" ht="15" x14ac:dyDescent="0.5">
      <c r="A554" s="1"/>
    </row>
    <row r="555" spans="1:1" ht="15" x14ac:dyDescent="0.5">
      <c r="A555" s="1"/>
    </row>
    <row r="556" spans="1:1" ht="15" x14ac:dyDescent="0.5">
      <c r="A556" s="1"/>
    </row>
    <row r="557" spans="1:1" ht="15" x14ac:dyDescent="0.5">
      <c r="A557" s="1"/>
    </row>
    <row r="558" spans="1:1" ht="15" x14ac:dyDescent="0.5">
      <c r="A558" s="1"/>
    </row>
    <row r="559" spans="1:1" ht="15" x14ac:dyDescent="0.5">
      <c r="A559" s="1"/>
    </row>
    <row r="560" spans="1:1" ht="15" x14ac:dyDescent="0.5">
      <c r="A560" s="1"/>
    </row>
    <row r="561" spans="1:1" ht="15" x14ac:dyDescent="0.5">
      <c r="A561" s="1"/>
    </row>
    <row r="562" spans="1:1" ht="15" x14ac:dyDescent="0.5">
      <c r="A562" s="1"/>
    </row>
    <row r="563" spans="1:1" ht="15" x14ac:dyDescent="0.5">
      <c r="A563" s="1"/>
    </row>
    <row r="564" spans="1:1" ht="15" x14ac:dyDescent="0.5">
      <c r="A564" s="1"/>
    </row>
    <row r="565" spans="1:1" ht="15" x14ac:dyDescent="0.5">
      <c r="A565" s="1"/>
    </row>
    <row r="566" spans="1:1" ht="15" x14ac:dyDescent="0.5">
      <c r="A566" s="1"/>
    </row>
    <row r="567" spans="1:1" ht="15" x14ac:dyDescent="0.5">
      <c r="A567" s="1"/>
    </row>
    <row r="568" spans="1:1" ht="15" x14ac:dyDescent="0.5">
      <c r="A568" s="1"/>
    </row>
    <row r="569" spans="1:1" ht="15" x14ac:dyDescent="0.5">
      <c r="A569" s="1"/>
    </row>
    <row r="570" spans="1:1" ht="15" x14ac:dyDescent="0.5">
      <c r="A570" s="1"/>
    </row>
    <row r="571" spans="1:1" ht="15" x14ac:dyDescent="0.5">
      <c r="A571" s="1"/>
    </row>
    <row r="572" spans="1:1" ht="15" x14ac:dyDescent="0.5">
      <c r="A572" s="1"/>
    </row>
    <row r="573" spans="1:1" ht="15" x14ac:dyDescent="0.5">
      <c r="A573" s="1"/>
    </row>
    <row r="574" spans="1:1" ht="15" x14ac:dyDescent="0.5">
      <c r="A574" s="1"/>
    </row>
    <row r="575" spans="1:1" ht="15" x14ac:dyDescent="0.5">
      <c r="A575" s="1"/>
    </row>
    <row r="576" spans="1:1" ht="15" x14ac:dyDescent="0.5">
      <c r="A576" s="1"/>
    </row>
    <row r="577" spans="1:1" ht="15" x14ac:dyDescent="0.5">
      <c r="A577" s="1"/>
    </row>
    <row r="578" spans="1:1" ht="15" x14ac:dyDescent="0.5">
      <c r="A578" s="1"/>
    </row>
    <row r="579" spans="1:1" ht="15" x14ac:dyDescent="0.5">
      <c r="A579" s="1"/>
    </row>
    <row r="580" spans="1:1" ht="15" x14ac:dyDescent="0.5">
      <c r="A580" s="1"/>
    </row>
    <row r="581" spans="1:1" ht="15" x14ac:dyDescent="0.5">
      <c r="A581" s="1"/>
    </row>
    <row r="582" spans="1:1" ht="15" x14ac:dyDescent="0.5">
      <c r="A582" s="1"/>
    </row>
    <row r="583" spans="1:1" ht="15" x14ac:dyDescent="0.5">
      <c r="A583" s="1"/>
    </row>
    <row r="584" spans="1:1" ht="15" x14ac:dyDescent="0.5">
      <c r="A584" s="1"/>
    </row>
    <row r="585" spans="1:1" ht="15" x14ac:dyDescent="0.5">
      <c r="A585" s="1"/>
    </row>
    <row r="586" spans="1:1" ht="15" x14ac:dyDescent="0.5">
      <c r="A586" s="1"/>
    </row>
    <row r="587" spans="1:1" ht="15" x14ac:dyDescent="0.5">
      <c r="A587" s="1"/>
    </row>
    <row r="588" spans="1:1" ht="15" x14ac:dyDescent="0.5">
      <c r="A588" s="1"/>
    </row>
    <row r="589" spans="1:1" ht="15" x14ac:dyDescent="0.5">
      <c r="A589" s="1"/>
    </row>
    <row r="590" spans="1:1" ht="15" x14ac:dyDescent="0.5">
      <c r="A590" s="1"/>
    </row>
    <row r="591" spans="1:1" ht="15" x14ac:dyDescent="0.5">
      <c r="A591" s="1"/>
    </row>
    <row r="592" spans="1:1" ht="15" x14ac:dyDescent="0.5">
      <c r="A592" s="1"/>
    </row>
    <row r="593" spans="1:1" ht="15" x14ac:dyDescent="0.5">
      <c r="A593" s="1"/>
    </row>
    <row r="594" spans="1:1" ht="15" x14ac:dyDescent="0.5">
      <c r="A594" s="1"/>
    </row>
    <row r="595" spans="1:1" ht="15" x14ac:dyDescent="0.5">
      <c r="A595" s="1"/>
    </row>
    <row r="596" spans="1:1" ht="15" x14ac:dyDescent="0.5">
      <c r="A596" s="1"/>
    </row>
    <row r="597" spans="1:1" ht="15" x14ac:dyDescent="0.5">
      <c r="A597" s="1"/>
    </row>
    <row r="598" spans="1:1" ht="15" x14ac:dyDescent="0.5">
      <c r="A598" s="1"/>
    </row>
    <row r="599" spans="1:1" ht="15" x14ac:dyDescent="0.5">
      <c r="A599" s="1"/>
    </row>
    <row r="600" spans="1:1" ht="15" x14ac:dyDescent="0.5">
      <c r="A600" s="1"/>
    </row>
    <row r="601" spans="1:1" ht="15" x14ac:dyDescent="0.5">
      <c r="A601" s="1"/>
    </row>
    <row r="602" spans="1:1" ht="15" x14ac:dyDescent="0.5">
      <c r="A602" s="1"/>
    </row>
    <row r="603" spans="1:1" ht="15" x14ac:dyDescent="0.5">
      <c r="A603" s="1"/>
    </row>
    <row r="604" spans="1:1" ht="15" x14ac:dyDescent="0.5">
      <c r="A604" s="1"/>
    </row>
    <row r="605" spans="1:1" ht="15" x14ac:dyDescent="0.5">
      <c r="A605" s="1"/>
    </row>
    <row r="606" spans="1:1" ht="15" x14ac:dyDescent="0.5">
      <c r="A606" s="1"/>
    </row>
    <row r="607" spans="1:1" ht="15" x14ac:dyDescent="0.5">
      <c r="A607" s="1"/>
    </row>
    <row r="608" spans="1:1" ht="15" x14ac:dyDescent="0.5">
      <c r="A608" s="1"/>
    </row>
    <row r="609" spans="1:1" ht="15" x14ac:dyDescent="0.5">
      <c r="A609" s="1"/>
    </row>
    <row r="610" spans="1:1" ht="15" x14ac:dyDescent="0.5">
      <c r="A610" s="1"/>
    </row>
    <row r="611" spans="1:1" ht="15" x14ac:dyDescent="0.5">
      <c r="A611" s="1"/>
    </row>
    <row r="612" spans="1:1" ht="15" x14ac:dyDescent="0.5">
      <c r="A612" s="1"/>
    </row>
    <row r="613" spans="1:1" ht="15" x14ac:dyDescent="0.5">
      <c r="A613" s="1"/>
    </row>
    <row r="614" spans="1:1" ht="15" x14ac:dyDescent="0.5">
      <c r="A614" s="1"/>
    </row>
    <row r="615" spans="1:1" ht="15" x14ac:dyDescent="0.5">
      <c r="A615" s="1"/>
    </row>
    <row r="616" spans="1:1" ht="15" x14ac:dyDescent="0.5">
      <c r="A616" s="1"/>
    </row>
    <row r="617" spans="1:1" ht="15" x14ac:dyDescent="0.5">
      <c r="A617" s="1"/>
    </row>
    <row r="618" spans="1:1" ht="15" x14ac:dyDescent="0.5">
      <c r="A618" s="1"/>
    </row>
    <row r="619" spans="1:1" ht="15" x14ac:dyDescent="0.5">
      <c r="A619" s="1"/>
    </row>
    <row r="620" spans="1:1" ht="15" x14ac:dyDescent="0.5">
      <c r="A620" s="1"/>
    </row>
    <row r="621" spans="1:1" ht="15" x14ac:dyDescent="0.5">
      <c r="A621" s="1"/>
    </row>
    <row r="622" spans="1:1" ht="15" x14ac:dyDescent="0.5">
      <c r="A622" s="1"/>
    </row>
    <row r="623" spans="1:1" ht="15" x14ac:dyDescent="0.5">
      <c r="A623" s="1"/>
    </row>
    <row r="624" spans="1:1" ht="15" x14ac:dyDescent="0.5">
      <c r="A624" s="1"/>
    </row>
    <row r="625" spans="1:1" ht="15" x14ac:dyDescent="0.5">
      <c r="A625" s="1"/>
    </row>
    <row r="626" spans="1:1" ht="15" x14ac:dyDescent="0.5">
      <c r="A626" s="1"/>
    </row>
    <row r="627" spans="1:1" ht="15" x14ac:dyDescent="0.5">
      <c r="A627" s="1"/>
    </row>
    <row r="628" spans="1:1" ht="15" x14ac:dyDescent="0.5">
      <c r="A628" s="1"/>
    </row>
    <row r="629" spans="1:1" ht="15" x14ac:dyDescent="0.5">
      <c r="A629" s="1"/>
    </row>
    <row r="630" spans="1:1" ht="15" x14ac:dyDescent="0.5">
      <c r="A630" s="1"/>
    </row>
    <row r="631" spans="1:1" ht="15" x14ac:dyDescent="0.5">
      <c r="A631" s="1"/>
    </row>
    <row r="632" spans="1:1" ht="15" x14ac:dyDescent="0.5">
      <c r="A632" s="1"/>
    </row>
    <row r="633" spans="1:1" ht="15" x14ac:dyDescent="0.5">
      <c r="A633" s="1"/>
    </row>
    <row r="634" spans="1:1" ht="15" x14ac:dyDescent="0.5">
      <c r="A634" s="1"/>
    </row>
    <row r="635" spans="1:1" ht="15" x14ac:dyDescent="0.5">
      <c r="A635" s="1"/>
    </row>
    <row r="636" spans="1:1" ht="15" x14ac:dyDescent="0.5">
      <c r="A636" s="1"/>
    </row>
    <row r="637" spans="1:1" ht="15" x14ac:dyDescent="0.5">
      <c r="A637" s="1"/>
    </row>
    <row r="638" spans="1:1" ht="15" x14ac:dyDescent="0.5">
      <c r="A638" s="1"/>
    </row>
    <row r="639" spans="1:1" ht="15" x14ac:dyDescent="0.5">
      <c r="A639" s="1"/>
    </row>
    <row r="640" spans="1:1" ht="15" x14ac:dyDescent="0.5">
      <c r="A640" s="1"/>
    </row>
    <row r="641" spans="1:1" ht="15" x14ac:dyDescent="0.5">
      <c r="A641" s="1"/>
    </row>
    <row r="642" spans="1:1" ht="15" x14ac:dyDescent="0.5">
      <c r="A642" s="1"/>
    </row>
    <row r="643" spans="1:1" ht="15" x14ac:dyDescent="0.5">
      <c r="A643" s="1"/>
    </row>
    <row r="644" spans="1:1" ht="15" x14ac:dyDescent="0.5">
      <c r="A644" s="1"/>
    </row>
    <row r="645" spans="1:1" ht="15" x14ac:dyDescent="0.5">
      <c r="A645" s="1"/>
    </row>
    <row r="646" spans="1:1" ht="15" x14ac:dyDescent="0.5">
      <c r="A646" s="1"/>
    </row>
    <row r="647" spans="1:1" ht="15" x14ac:dyDescent="0.5">
      <c r="A647" s="1"/>
    </row>
    <row r="648" spans="1:1" ht="15" x14ac:dyDescent="0.5">
      <c r="A648" s="1"/>
    </row>
    <row r="649" spans="1:1" ht="15" x14ac:dyDescent="0.5">
      <c r="A649" s="1"/>
    </row>
    <row r="650" spans="1:1" ht="15" x14ac:dyDescent="0.5">
      <c r="A650" s="1"/>
    </row>
    <row r="651" spans="1:1" ht="15" x14ac:dyDescent="0.5">
      <c r="A651" s="1"/>
    </row>
    <row r="652" spans="1:1" ht="15" x14ac:dyDescent="0.5">
      <c r="A652" s="1"/>
    </row>
    <row r="653" spans="1:1" ht="15" x14ac:dyDescent="0.5">
      <c r="A653" s="1"/>
    </row>
    <row r="654" spans="1:1" ht="15" x14ac:dyDescent="0.5">
      <c r="A654" s="1"/>
    </row>
    <row r="655" spans="1:1" ht="15" x14ac:dyDescent="0.5">
      <c r="A655" s="1"/>
    </row>
    <row r="656" spans="1:1" ht="15" x14ac:dyDescent="0.5">
      <c r="A656" s="1"/>
    </row>
    <row r="657" spans="1:1" ht="15" x14ac:dyDescent="0.5">
      <c r="A657" s="1"/>
    </row>
    <row r="658" spans="1:1" ht="15" x14ac:dyDescent="0.5">
      <c r="A658" s="1"/>
    </row>
    <row r="659" spans="1:1" ht="15" x14ac:dyDescent="0.5">
      <c r="A659" s="1"/>
    </row>
    <row r="660" spans="1:1" ht="15" x14ac:dyDescent="0.5">
      <c r="A660" s="1"/>
    </row>
    <row r="661" spans="1:1" ht="15" x14ac:dyDescent="0.5">
      <c r="A661" s="1"/>
    </row>
    <row r="662" spans="1:1" ht="15" x14ac:dyDescent="0.5">
      <c r="A662" s="1"/>
    </row>
    <row r="663" spans="1:1" ht="15" x14ac:dyDescent="0.5">
      <c r="A663" s="1"/>
    </row>
    <row r="664" spans="1:1" ht="15" x14ac:dyDescent="0.5">
      <c r="A664" s="1"/>
    </row>
    <row r="665" spans="1:1" ht="15" x14ac:dyDescent="0.5">
      <c r="A665" s="1"/>
    </row>
    <row r="666" spans="1:1" ht="15" x14ac:dyDescent="0.5">
      <c r="A666" s="1"/>
    </row>
    <row r="667" spans="1:1" ht="15" x14ac:dyDescent="0.5">
      <c r="A667" s="1"/>
    </row>
    <row r="668" spans="1:1" ht="15" x14ac:dyDescent="0.5">
      <c r="A668" s="1"/>
    </row>
    <row r="669" spans="1:1" ht="15" x14ac:dyDescent="0.5">
      <c r="A669" s="1"/>
    </row>
    <row r="670" spans="1:1" ht="15" x14ac:dyDescent="0.5">
      <c r="A670" s="1"/>
    </row>
    <row r="671" spans="1:1" ht="15" x14ac:dyDescent="0.5">
      <c r="A671" s="1"/>
    </row>
    <row r="672" spans="1:1" ht="15" x14ac:dyDescent="0.5">
      <c r="A672" s="1"/>
    </row>
    <row r="673" spans="1:1" ht="15" x14ac:dyDescent="0.5">
      <c r="A673" s="1"/>
    </row>
    <row r="674" spans="1:1" ht="15" x14ac:dyDescent="0.5">
      <c r="A674" s="1"/>
    </row>
    <row r="675" spans="1:1" ht="15" x14ac:dyDescent="0.5">
      <c r="A675" s="1"/>
    </row>
    <row r="676" spans="1:1" ht="15" x14ac:dyDescent="0.5">
      <c r="A676" s="1"/>
    </row>
    <row r="677" spans="1:1" ht="15" x14ac:dyDescent="0.5">
      <c r="A677" s="1"/>
    </row>
    <row r="678" spans="1:1" ht="15" x14ac:dyDescent="0.5">
      <c r="A678" s="1"/>
    </row>
    <row r="679" spans="1:1" ht="15" x14ac:dyDescent="0.5">
      <c r="A679" s="1"/>
    </row>
    <row r="680" spans="1:1" ht="15" x14ac:dyDescent="0.5">
      <c r="A680" s="1"/>
    </row>
    <row r="681" spans="1:1" ht="15" x14ac:dyDescent="0.5">
      <c r="A681" s="1"/>
    </row>
    <row r="682" spans="1:1" ht="15" x14ac:dyDescent="0.5">
      <c r="A682" s="1"/>
    </row>
    <row r="683" spans="1:1" ht="15" x14ac:dyDescent="0.5">
      <c r="A683" s="1"/>
    </row>
    <row r="684" spans="1:1" ht="15" x14ac:dyDescent="0.5">
      <c r="A684" s="1"/>
    </row>
    <row r="685" spans="1:1" ht="15" x14ac:dyDescent="0.5">
      <c r="A685" s="1"/>
    </row>
    <row r="686" spans="1:1" ht="15" x14ac:dyDescent="0.5">
      <c r="A686" s="1"/>
    </row>
    <row r="687" spans="1:1" ht="15" x14ac:dyDescent="0.5">
      <c r="A687" s="1"/>
    </row>
    <row r="688" spans="1:1" ht="15" x14ac:dyDescent="0.5">
      <c r="A688" s="1"/>
    </row>
    <row r="689" spans="1:1" ht="15" x14ac:dyDescent="0.5">
      <c r="A689" s="1"/>
    </row>
    <row r="690" spans="1:1" ht="15" x14ac:dyDescent="0.5">
      <c r="A690" s="1"/>
    </row>
    <row r="691" spans="1:1" ht="15" x14ac:dyDescent="0.5">
      <c r="A691" s="1"/>
    </row>
    <row r="692" spans="1:1" ht="15" x14ac:dyDescent="0.5">
      <c r="A692" s="1"/>
    </row>
    <row r="693" spans="1:1" ht="15" x14ac:dyDescent="0.5">
      <c r="A693" s="1"/>
    </row>
    <row r="694" spans="1:1" ht="15" x14ac:dyDescent="0.5">
      <c r="A694" s="1"/>
    </row>
    <row r="695" spans="1:1" ht="15" x14ac:dyDescent="0.5">
      <c r="A695" s="1"/>
    </row>
    <row r="696" spans="1:1" ht="15" x14ac:dyDescent="0.5">
      <c r="A696" s="1"/>
    </row>
    <row r="697" spans="1:1" ht="15" x14ac:dyDescent="0.5">
      <c r="A697" s="1"/>
    </row>
    <row r="698" spans="1:1" ht="15" x14ac:dyDescent="0.5">
      <c r="A698" s="1"/>
    </row>
    <row r="699" spans="1:1" ht="15" x14ac:dyDescent="0.5">
      <c r="A699" s="1"/>
    </row>
    <row r="700" spans="1:1" ht="15" x14ac:dyDescent="0.5">
      <c r="A700" s="1"/>
    </row>
    <row r="701" spans="1:1" ht="15" x14ac:dyDescent="0.5">
      <c r="A701" s="1"/>
    </row>
    <row r="702" spans="1:1" ht="15" x14ac:dyDescent="0.5">
      <c r="A702" s="1"/>
    </row>
    <row r="703" spans="1:1" ht="15" x14ac:dyDescent="0.5">
      <c r="A703" s="1"/>
    </row>
    <row r="704" spans="1:1" ht="15" x14ac:dyDescent="0.5">
      <c r="A704" s="1"/>
    </row>
    <row r="705" spans="1:1" ht="15" x14ac:dyDescent="0.5">
      <c r="A705" s="1"/>
    </row>
    <row r="706" spans="1:1" ht="15" x14ac:dyDescent="0.5">
      <c r="A706" s="1"/>
    </row>
    <row r="707" spans="1:1" ht="15" x14ac:dyDescent="0.5">
      <c r="A707" s="1"/>
    </row>
    <row r="708" spans="1:1" ht="15" x14ac:dyDescent="0.5">
      <c r="A708" s="1"/>
    </row>
    <row r="709" spans="1:1" ht="15" x14ac:dyDescent="0.5">
      <c r="A709" s="1"/>
    </row>
    <row r="710" spans="1:1" ht="15" x14ac:dyDescent="0.5">
      <c r="A710" s="1"/>
    </row>
    <row r="711" spans="1:1" ht="15" x14ac:dyDescent="0.5">
      <c r="A711" s="1"/>
    </row>
    <row r="712" spans="1:1" ht="15" x14ac:dyDescent="0.5">
      <c r="A712" s="1"/>
    </row>
    <row r="713" spans="1:1" ht="15" x14ac:dyDescent="0.5">
      <c r="A713" s="1"/>
    </row>
    <row r="714" spans="1:1" ht="15" x14ac:dyDescent="0.5">
      <c r="A714" s="1"/>
    </row>
    <row r="715" spans="1:1" ht="15" x14ac:dyDescent="0.5">
      <c r="A715" s="1"/>
    </row>
    <row r="716" spans="1:1" ht="15" x14ac:dyDescent="0.5">
      <c r="A716" s="1"/>
    </row>
    <row r="717" spans="1:1" ht="15" x14ac:dyDescent="0.5">
      <c r="A717" s="1"/>
    </row>
    <row r="718" spans="1:1" ht="15" x14ac:dyDescent="0.5">
      <c r="A718" s="1"/>
    </row>
    <row r="719" spans="1:1" ht="15" x14ac:dyDescent="0.5">
      <c r="A719" s="1"/>
    </row>
    <row r="720" spans="1:1" ht="15" x14ac:dyDescent="0.5">
      <c r="A720" s="1"/>
    </row>
    <row r="721" spans="1:1" ht="15" x14ac:dyDescent="0.5">
      <c r="A721" s="1"/>
    </row>
    <row r="722" spans="1:1" ht="15" x14ac:dyDescent="0.5">
      <c r="A722" s="1"/>
    </row>
    <row r="723" spans="1:1" ht="15" x14ac:dyDescent="0.5">
      <c r="A723" s="1"/>
    </row>
    <row r="724" spans="1:1" ht="15" x14ac:dyDescent="0.5">
      <c r="A724" s="1"/>
    </row>
    <row r="725" spans="1:1" ht="15" x14ac:dyDescent="0.5">
      <c r="A725" s="1"/>
    </row>
    <row r="726" spans="1:1" ht="15" x14ac:dyDescent="0.5">
      <c r="A726" s="1"/>
    </row>
    <row r="727" spans="1:1" ht="15" x14ac:dyDescent="0.5">
      <c r="A727" s="1"/>
    </row>
    <row r="728" spans="1:1" ht="15" x14ac:dyDescent="0.5">
      <c r="A728" s="1"/>
    </row>
    <row r="729" spans="1:1" ht="15" x14ac:dyDescent="0.5">
      <c r="A729" s="1"/>
    </row>
    <row r="730" spans="1:1" ht="15" x14ac:dyDescent="0.5">
      <c r="A730" s="1"/>
    </row>
    <row r="731" spans="1:1" ht="15" x14ac:dyDescent="0.5">
      <c r="A731" s="1"/>
    </row>
    <row r="732" spans="1:1" ht="15" x14ac:dyDescent="0.5">
      <c r="A732" s="1"/>
    </row>
    <row r="733" spans="1:1" ht="15" x14ac:dyDescent="0.5">
      <c r="A733" s="1"/>
    </row>
    <row r="734" spans="1:1" ht="15" x14ac:dyDescent="0.5">
      <c r="A734" s="1"/>
    </row>
    <row r="735" spans="1:1" ht="15" x14ac:dyDescent="0.5">
      <c r="A735" s="1"/>
    </row>
    <row r="736" spans="1:1" ht="15" x14ac:dyDescent="0.5">
      <c r="A736" s="1"/>
    </row>
    <row r="737" spans="1:1" ht="15" x14ac:dyDescent="0.5">
      <c r="A737" s="1"/>
    </row>
    <row r="738" spans="1:1" ht="15" x14ac:dyDescent="0.5">
      <c r="A738" s="1"/>
    </row>
    <row r="739" spans="1:1" ht="15" x14ac:dyDescent="0.5">
      <c r="A739" s="1"/>
    </row>
    <row r="740" spans="1:1" ht="15" x14ac:dyDescent="0.5">
      <c r="A740" s="1"/>
    </row>
    <row r="741" spans="1:1" ht="15" x14ac:dyDescent="0.5">
      <c r="A741" s="1"/>
    </row>
    <row r="742" spans="1:1" ht="15" x14ac:dyDescent="0.5">
      <c r="A742" s="1"/>
    </row>
    <row r="743" spans="1:1" ht="15" x14ac:dyDescent="0.5">
      <c r="A743" s="1"/>
    </row>
    <row r="744" spans="1:1" ht="15" x14ac:dyDescent="0.5">
      <c r="A744" s="1"/>
    </row>
    <row r="745" spans="1:1" ht="15" x14ac:dyDescent="0.5">
      <c r="A745" s="1"/>
    </row>
    <row r="746" spans="1:1" ht="15" x14ac:dyDescent="0.5">
      <c r="A746" s="1"/>
    </row>
    <row r="747" spans="1:1" ht="15" x14ac:dyDescent="0.5">
      <c r="A747" s="1"/>
    </row>
    <row r="748" spans="1:1" ht="15" x14ac:dyDescent="0.5">
      <c r="A748" s="1"/>
    </row>
    <row r="749" spans="1:1" ht="15" x14ac:dyDescent="0.5">
      <c r="A749" s="1"/>
    </row>
    <row r="750" spans="1:1" ht="15" x14ac:dyDescent="0.5">
      <c r="A750" s="1"/>
    </row>
    <row r="751" spans="1:1" ht="15" x14ac:dyDescent="0.5">
      <c r="A751" s="1"/>
    </row>
    <row r="752" spans="1:1" ht="15" x14ac:dyDescent="0.5">
      <c r="A752" s="1"/>
    </row>
    <row r="753" spans="1:1" ht="15" x14ac:dyDescent="0.5">
      <c r="A753" s="1"/>
    </row>
    <row r="754" spans="1:1" ht="15" x14ac:dyDescent="0.5">
      <c r="A754" s="1"/>
    </row>
    <row r="755" spans="1:1" ht="15" x14ac:dyDescent="0.5">
      <c r="A755" s="1"/>
    </row>
    <row r="756" spans="1:1" ht="15" x14ac:dyDescent="0.5">
      <c r="A756" s="1"/>
    </row>
    <row r="757" spans="1:1" ht="15" x14ac:dyDescent="0.5">
      <c r="A757" s="1"/>
    </row>
    <row r="758" spans="1:1" ht="15" x14ac:dyDescent="0.5">
      <c r="A758" s="1"/>
    </row>
    <row r="759" spans="1:1" ht="15" x14ac:dyDescent="0.5">
      <c r="A759" s="1"/>
    </row>
    <row r="760" spans="1:1" ht="15" x14ac:dyDescent="0.5">
      <c r="A760" s="1"/>
    </row>
    <row r="761" spans="1:1" ht="15" x14ac:dyDescent="0.5">
      <c r="A761" s="1"/>
    </row>
    <row r="762" spans="1:1" ht="15" x14ac:dyDescent="0.5">
      <c r="A762" s="1"/>
    </row>
    <row r="763" spans="1:1" ht="15" x14ac:dyDescent="0.5">
      <c r="A763" s="1"/>
    </row>
    <row r="764" spans="1:1" ht="15" x14ac:dyDescent="0.5">
      <c r="A764" s="1"/>
    </row>
    <row r="765" spans="1:1" ht="15" x14ac:dyDescent="0.5">
      <c r="A765" s="1"/>
    </row>
    <row r="766" spans="1:1" ht="15" x14ac:dyDescent="0.5">
      <c r="A766" s="1"/>
    </row>
    <row r="767" spans="1:1" ht="15" x14ac:dyDescent="0.5">
      <c r="A767" s="1"/>
    </row>
    <row r="768" spans="1:1" ht="15" x14ac:dyDescent="0.5">
      <c r="A768" s="1"/>
    </row>
    <row r="769" spans="1:1" ht="15" x14ac:dyDescent="0.5">
      <c r="A769" s="1"/>
    </row>
    <row r="770" spans="1:1" ht="15" x14ac:dyDescent="0.5">
      <c r="A770" s="1"/>
    </row>
    <row r="771" spans="1:1" ht="15" x14ac:dyDescent="0.5">
      <c r="A771" s="1"/>
    </row>
    <row r="772" spans="1:1" ht="15" x14ac:dyDescent="0.5">
      <c r="A772" s="1"/>
    </row>
    <row r="773" spans="1:1" ht="15" x14ac:dyDescent="0.5">
      <c r="A773" s="1"/>
    </row>
    <row r="774" spans="1:1" ht="15" x14ac:dyDescent="0.5">
      <c r="A774" s="1"/>
    </row>
    <row r="775" spans="1:1" ht="15" x14ac:dyDescent="0.5">
      <c r="A775" s="1"/>
    </row>
    <row r="776" spans="1:1" ht="15" x14ac:dyDescent="0.5">
      <c r="A776" s="1"/>
    </row>
    <row r="777" spans="1:1" ht="15" x14ac:dyDescent="0.5">
      <c r="A777" s="1"/>
    </row>
    <row r="778" spans="1:1" ht="15" x14ac:dyDescent="0.5">
      <c r="A778" s="1"/>
    </row>
    <row r="779" spans="1:1" ht="15" x14ac:dyDescent="0.5">
      <c r="A779" s="1"/>
    </row>
    <row r="780" spans="1:1" ht="15" x14ac:dyDescent="0.5">
      <c r="A780" s="1"/>
    </row>
    <row r="781" spans="1:1" ht="15" x14ac:dyDescent="0.5">
      <c r="A781" s="1"/>
    </row>
    <row r="782" spans="1:1" ht="15" x14ac:dyDescent="0.5">
      <c r="A782" s="1"/>
    </row>
    <row r="783" spans="1:1" ht="15" x14ac:dyDescent="0.5">
      <c r="A783" s="1"/>
    </row>
    <row r="784" spans="1:1" ht="15" x14ac:dyDescent="0.5">
      <c r="A784" s="1"/>
    </row>
    <row r="785" spans="1:1" ht="15" x14ac:dyDescent="0.5">
      <c r="A785" s="1"/>
    </row>
    <row r="786" spans="1:1" ht="15" x14ac:dyDescent="0.5">
      <c r="A786" s="1"/>
    </row>
    <row r="787" spans="1:1" ht="15" x14ac:dyDescent="0.5">
      <c r="A787" s="1"/>
    </row>
    <row r="788" spans="1:1" ht="15" x14ac:dyDescent="0.5">
      <c r="A788" s="1"/>
    </row>
    <row r="789" spans="1:1" ht="15" x14ac:dyDescent="0.5">
      <c r="A789" s="1"/>
    </row>
    <row r="790" spans="1:1" ht="15" x14ac:dyDescent="0.5">
      <c r="A790" s="1"/>
    </row>
    <row r="791" spans="1:1" ht="15" x14ac:dyDescent="0.5">
      <c r="A791" s="1"/>
    </row>
    <row r="792" spans="1:1" ht="15" x14ac:dyDescent="0.5">
      <c r="A792" s="1"/>
    </row>
    <row r="793" spans="1:1" ht="15" x14ac:dyDescent="0.5">
      <c r="A793" s="1"/>
    </row>
    <row r="794" spans="1:1" ht="15" x14ac:dyDescent="0.5">
      <c r="A794" s="1"/>
    </row>
    <row r="795" spans="1:1" ht="15" x14ac:dyDescent="0.5">
      <c r="A795" s="1"/>
    </row>
    <row r="796" spans="1:1" ht="15" x14ac:dyDescent="0.5">
      <c r="A796" s="1"/>
    </row>
    <row r="797" spans="1:1" ht="15" x14ac:dyDescent="0.5">
      <c r="A797" s="1"/>
    </row>
    <row r="798" spans="1:1" ht="15" x14ac:dyDescent="0.5">
      <c r="A798" s="1"/>
    </row>
    <row r="799" spans="1:1" ht="15" x14ac:dyDescent="0.5">
      <c r="A799" s="1"/>
    </row>
    <row r="800" spans="1:1" ht="15" x14ac:dyDescent="0.5">
      <c r="A800" s="1"/>
    </row>
    <row r="801" spans="1:1" ht="15" x14ac:dyDescent="0.5">
      <c r="A801" s="1"/>
    </row>
    <row r="802" spans="1:1" ht="15" x14ac:dyDescent="0.5">
      <c r="A802" s="1"/>
    </row>
    <row r="803" spans="1:1" ht="15" x14ac:dyDescent="0.5">
      <c r="A803" s="1"/>
    </row>
    <row r="804" spans="1:1" ht="15" x14ac:dyDescent="0.5">
      <c r="A804" s="1"/>
    </row>
    <row r="805" spans="1:1" ht="15" x14ac:dyDescent="0.5">
      <c r="A805" s="1"/>
    </row>
    <row r="806" spans="1:1" ht="15" x14ac:dyDescent="0.5">
      <c r="A806" s="1"/>
    </row>
    <row r="807" spans="1:1" ht="15" x14ac:dyDescent="0.5">
      <c r="A807" s="1"/>
    </row>
    <row r="808" spans="1:1" ht="15" x14ac:dyDescent="0.5">
      <c r="A808" s="1"/>
    </row>
    <row r="809" spans="1:1" ht="15" x14ac:dyDescent="0.5">
      <c r="A809" s="1"/>
    </row>
    <row r="810" spans="1:1" ht="15" x14ac:dyDescent="0.5">
      <c r="A810" s="1"/>
    </row>
    <row r="811" spans="1:1" ht="15" x14ac:dyDescent="0.5">
      <c r="A811" s="1"/>
    </row>
    <row r="812" spans="1:1" ht="15" x14ac:dyDescent="0.5">
      <c r="A812" s="1"/>
    </row>
    <row r="813" spans="1:1" ht="15" x14ac:dyDescent="0.5">
      <c r="A813" s="1"/>
    </row>
    <row r="814" spans="1:1" ht="15" x14ac:dyDescent="0.5">
      <c r="A814" s="1"/>
    </row>
    <row r="815" spans="1:1" ht="15" x14ac:dyDescent="0.5">
      <c r="A815" s="1"/>
    </row>
    <row r="816" spans="1:1" ht="15" x14ac:dyDescent="0.5">
      <c r="A816" s="1"/>
    </row>
    <row r="817" spans="1:1" ht="15" x14ac:dyDescent="0.5">
      <c r="A817" s="1"/>
    </row>
    <row r="818" spans="1:1" ht="15" x14ac:dyDescent="0.5">
      <c r="A818" s="1"/>
    </row>
    <row r="819" spans="1:1" ht="15" x14ac:dyDescent="0.5">
      <c r="A819" s="1"/>
    </row>
    <row r="820" spans="1:1" ht="15" x14ac:dyDescent="0.5">
      <c r="A820" s="1"/>
    </row>
    <row r="821" spans="1:1" ht="15" x14ac:dyDescent="0.5">
      <c r="A821" s="1"/>
    </row>
    <row r="822" spans="1:1" ht="15" x14ac:dyDescent="0.5">
      <c r="A822" s="1"/>
    </row>
    <row r="823" spans="1:1" ht="15" x14ac:dyDescent="0.5">
      <c r="A823" s="1"/>
    </row>
    <row r="824" spans="1:1" ht="15" x14ac:dyDescent="0.5">
      <c r="A824" s="1"/>
    </row>
    <row r="825" spans="1:1" ht="15" x14ac:dyDescent="0.5">
      <c r="A825" s="1"/>
    </row>
    <row r="826" spans="1:1" ht="15" x14ac:dyDescent="0.5">
      <c r="A826" s="1"/>
    </row>
    <row r="827" spans="1:1" ht="15" x14ac:dyDescent="0.5">
      <c r="A827" s="1"/>
    </row>
    <row r="828" spans="1:1" ht="15" x14ac:dyDescent="0.5">
      <c r="A828" s="1"/>
    </row>
    <row r="829" spans="1:1" ht="15" x14ac:dyDescent="0.5">
      <c r="A829" s="1"/>
    </row>
    <row r="830" spans="1:1" ht="15" x14ac:dyDescent="0.5">
      <c r="A830" s="1"/>
    </row>
    <row r="831" spans="1:1" ht="15" x14ac:dyDescent="0.5">
      <c r="A831" s="1"/>
    </row>
    <row r="832" spans="1:1" ht="15" x14ac:dyDescent="0.5">
      <c r="A832" s="1"/>
    </row>
    <row r="833" spans="1:1" ht="15" x14ac:dyDescent="0.5">
      <c r="A833" s="1"/>
    </row>
    <row r="834" spans="1:1" ht="15" x14ac:dyDescent="0.5">
      <c r="A834" s="1"/>
    </row>
    <row r="835" spans="1:1" ht="15" x14ac:dyDescent="0.5">
      <c r="A835" s="1"/>
    </row>
    <row r="836" spans="1:1" ht="15" x14ac:dyDescent="0.5">
      <c r="A836" s="1"/>
    </row>
    <row r="837" spans="1:1" ht="15" x14ac:dyDescent="0.5">
      <c r="A837" s="1"/>
    </row>
    <row r="838" spans="1:1" ht="15" x14ac:dyDescent="0.5">
      <c r="A838" s="1"/>
    </row>
    <row r="839" spans="1:1" ht="15" x14ac:dyDescent="0.5">
      <c r="A839" s="1"/>
    </row>
    <row r="840" spans="1:1" ht="15" x14ac:dyDescent="0.5">
      <c r="A840" s="1"/>
    </row>
    <row r="841" spans="1:1" ht="15" x14ac:dyDescent="0.5">
      <c r="A841" s="1"/>
    </row>
    <row r="842" spans="1:1" ht="15" x14ac:dyDescent="0.5">
      <c r="A842" s="1"/>
    </row>
    <row r="843" spans="1:1" ht="15" x14ac:dyDescent="0.5">
      <c r="A843" s="1"/>
    </row>
    <row r="844" spans="1:1" ht="15" x14ac:dyDescent="0.5">
      <c r="A844" s="1"/>
    </row>
    <row r="845" spans="1:1" ht="15" x14ac:dyDescent="0.5">
      <c r="A845" s="1"/>
    </row>
    <row r="846" spans="1:1" ht="15" x14ac:dyDescent="0.5">
      <c r="A846" s="1"/>
    </row>
    <row r="847" spans="1:1" ht="15" x14ac:dyDescent="0.5">
      <c r="A847" s="1"/>
    </row>
    <row r="848" spans="1:1" ht="15" x14ac:dyDescent="0.5">
      <c r="A848" s="1"/>
    </row>
    <row r="849" spans="1:1" ht="15" x14ac:dyDescent="0.5">
      <c r="A849" s="1"/>
    </row>
    <row r="850" spans="1:1" ht="15" x14ac:dyDescent="0.5">
      <c r="A850" s="1"/>
    </row>
    <row r="851" spans="1:1" ht="15" x14ac:dyDescent="0.5">
      <c r="A851" s="1"/>
    </row>
    <row r="852" spans="1:1" ht="15" x14ac:dyDescent="0.5">
      <c r="A852" s="1"/>
    </row>
    <row r="853" spans="1:1" ht="15" x14ac:dyDescent="0.5">
      <c r="A853" s="1"/>
    </row>
    <row r="854" spans="1:1" ht="15" x14ac:dyDescent="0.5">
      <c r="A854" s="1"/>
    </row>
    <row r="855" spans="1:1" ht="15" x14ac:dyDescent="0.5">
      <c r="A855" s="1"/>
    </row>
    <row r="856" spans="1:1" ht="15" x14ac:dyDescent="0.5">
      <c r="A856" s="1"/>
    </row>
    <row r="857" spans="1:1" ht="15" x14ac:dyDescent="0.5">
      <c r="A857" s="1"/>
    </row>
    <row r="858" spans="1:1" ht="15" x14ac:dyDescent="0.5">
      <c r="A858" s="1"/>
    </row>
    <row r="859" spans="1:1" ht="15" x14ac:dyDescent="0.5">
      <c r="A859" s="1"/>
    </row>
    <row r="860" spans="1:1" ht="15" x14ac:dyDescent="0.5">
      <c r="A860" s="1"/>
    </row>
    <row r="861" spans="1:1" ht="15" x14ac:dyDescent="0.5">
      <c r="A861" s="1"/>
    </row>
    <row r="862" spans="1:1" ht="15" x14ac:dyDescent="0.5">
      <c r="A862" s="1"/>
    </row>
    <row r="863" spans="1:1" ht="15" x14ac:dyDescent="0.5">
      <c r="A863" s="1"/>
    </row>
    <row r="864" spans="1:1" ht="15" x14ac:dyDescent="0.5">
      <c r="A864" s="1"/>
    </row>
    <row r="865" spans="1:1" ht="15" x14ac:dyDescent="0.5">
      <c r="A865" s="1"/>
    </row>
    <row r="866" spans="1:1" ht="15" x14ac:dyDescent="0.5">
      <c r="A866" s="1"/>
    </row>
    <row r="867" spans="1:1" ht="15" x14ac:dyDescent="0.5">
      <c r="A867" s="1"/>
    </row>
    <row r="868" spans="1:1" ht="15" x14ac:dyDescent="0.5">
      <c r="A868" s="1"/>
    </row>
    <row r="869" spans="1:1" ht="15" x14ac:dyDescent="0.5">
      <c r="A869" s="1"/>
    </row>
    <row r="870" spans="1:1" ht="15" x14ac:dyDescent="0.5">
      <c r="A870" s="1"/>
    </row>
    <row r="871" spans="1:1" ht="15" x14ac:dyDescent="0.5">
      <c r="A871" s="1"/>
    </row>
    <row r="872" spans="1:1" ht="15" x14ac:dyDescent="0.5">
      <c r="A872" s="1"/>
    </row>
    <row r="873" spans="1:1" ht="15" x14ac:dyDescent="0.5">
      <c r="A873" s="1"/>
    </row>
    <row r="874" spans="1:1" ht="15" x14ac:dyDescent="0.5">
      <c r="A874" s="1"/>
    </row>
    <row r="875" spans="1:1" ht="15" x14ac:dyDescent="0.5">
      <c r="A875" s="1"/>
    </row>
    <row r="876" spans="1:1" ht="15" x14ac:dyDescent="0.5">
      <c r="A876" s="1"/>
    </row>
    <row r="877" spans="1:1" ht="15" x14ac:dyDescent="0.5">
      <c r="A877" s="1"/>
    </row>
    <row r="878" spans="1:1" ht="15" x14ac:dyDescent="0.5">
      <c r="A878" s="1"/>
    </row>
    <row r="879" spans="1:1" ht="15" x14ac:dyDescent="0.5">
      <c r="A879" s="1"/>
    </row>
    <row r="880" spans="1:1" ht="15" x14ac:dyDescent="0.5">
      <c r="A880" s="1"/>
    </row>
    <row r="881" spans="1:1" ht="15" x14ac:dyDescent="0.5">
      <c r="A881" s="1"/>
    </row>
    <row r="882" spans="1:1" ht="15" x14ac:dyDescent="0.5">
      <c r="A882" s="1"/>
    </row>
    <row r="883" spans="1:1" ht="15" x14ac:dyDescent="0.5">
      <c r="A883" s="1"/>
    </row>
    <row r="884" spans="1:1" ht="15" x14ac:dyDescent="0.5">
      <c r="A884" s="1"/>
    </row>
    <row r="885" spans="1:1" ht="15" x14ac:dyDescent="0.5">
      <c r="A885" s="1"/>
    </row>
    <row r="886" spans="1:1" ht="15" x14ac:dyDescent="0.5">
      <c r="A886" s="1"/>
    </row>
    <row r="887" spans="1:1" ht="15" x14ac:dyDescent="0.5">
      <c r="A887" s="1"/>
    </row>
    <row r="888" spans="1:1" ht="15" x14ac:dyDescent="0.5">
      <c r="A888" s="1"/>
    </row>
    <row r="889" spans="1:1" ht="15" x14ac:dyDescent="0.5">
      <c r="A889" s="1"/>
    </row>
    <row r="890" spans="1:1" ht="15" x14ac:dyDescent="0.5">
      <c r="A890" s="1"/>
    </row>
    <row r="891" spans="1:1" ht="15" x14ac:dyDescent="0.5">
      <c r="A891" s="1"/>
    </row>
    <row r="892" spans="1:1" ht="15" x14ac:dyDescent="0.5">
      <c r="A892" s="1"/>
    </row>
    <row r="893" spans="1:1" ht="15" x14ac:dyDescent="0.5">
      <c r="A893" s="1"/>
    </row>
    <row r="894" spans="1:1" ht="15" x14ac:dyDescent="0.5">
      <c r="A894" s="1"/>
    </row>
    <row r="895" spans="1:1" ht="15" x14ac:dyDescent="0.5">
      <c r="A895" s="1"/>
    </row>
    <row r="896" spans="1:1" ht="15" x14ac:dyDescent="0.5">
      <c r="A896" s="1"/>
    </row>
    <row r="897" spans="1:1" ht="15" x14ac:dyDescent="0.5">
      <c r="A897" s="1"/>
    </row>
    <row r="898" spans="1:1" ht="15" x14ac:dyDescent="0.5">
      <c r="A898" s="1"/>
    </row>
    <row r="899" spans="1:1" ht="15" x14ac:dyDescent="0.5">
      <c r="A899" s="1"/>
    </row>
    <row r="900" spans="1:1" ht="15" x14ac:dyDescent="0.5">
      <c r="A900" s="1"/>
    </row>
    <row r="901" spans="1:1" ht="15" x14ac:dyDescent="0.5">
      <c r="A901" s="1"/>
    </row>
    <row r="902" spans="1:1" ht="15" x14ac:dyDescent="0.5">
      <c r="A902" s="1"/>
    </row>
    <row r="903" spans="1:1" ht="15" x14ac:dyDescent="0.5">
      <c r="A903" s="1"/>
    </row>
    <row r="904" spans="1:1" ht="15" x14ac:dyDescent="0.5">
      <c r="A904" s="1"/>
    </row>
    <row r="905" spans="1:1" ht="15" x14ac:dyDescent="0.5">
      <c r="A905" s="1"/>
    </row>
    <row r="906" spans="1:1" ht="15" x14ac:dyDescent="0.5">
      <c r="A906" s="1"/>
    </row>
    <row r="907" spans="1:1" ht="15" x14ac:dyDescent="0.5">
      <c r="A907" s="1"/>
    </row>
    <row r="908" spans="1:1" ht="15" x14ac:dyDescent="0.5">
      <c r="A908" s="1"/>
    </row>
    <row r="909" spans="1:1" ht="15" x14ac:dyDescent="0.5">
      <c r="A909" s="1"/>
    </row>
    <row r="910" spans="1:1" ht="15" x14ac:dyDescent="0.5">
      <c r="A910" s="1"/>
    </row>
    <row r="911" spans="1:1" ht="15" x14ac:dyDescent="0.5">
      <c r="A911" s="1"/>
    </row>
    <row r="912" spans="1:1" ht="15" x14ac:dyDescent="0.5">
      <c r="A912" s="1"/>
    </row>
    <row r="913" spans="1:1" ht="15" x14ac:dyDescent="0.5">
      <c r="A913" s="1"/>
    </row>
    <row r="914" spans="1:1" ht="15" x14ac:dyDescent="0.5">
      <c r="A914" s="1"/>
    </row>
    <row r="915" spans="1:1" ht="15" x14ac:dyDescent="0.5">
      <c r="A915" s="1"/>
    </row>
    <row r="916" spans="1:1" ht="15" x14ac:dyDescent="0.5">
      <c r="A916" s="1"/>
    </row>
    <row r="917" spans="1:1" ht="15" x14ac:dyDescent="0.5">
      <c r="A917" s="1"/>
    </row>
    <row r="918" spans="1:1" ht="15" x14ac:dyDescent="0.5">
      <c r="A918" s="1"/>
    </row>
    <row r="919" spans="1:1" ht="15" x14ac:dyDescent="0.5">
      <c r="A919" s="1"/>
    </row>
    <row r="920" spans="1:1" ht="15" x14ac:dyDescent="0.5">
      <c r="A920" s="1"/>
    </row>
    <row r="921" spans="1:1" ht="15" x14ac:dyDescent="0.5">
      <c r="A921" s="1"/>
    </row>
    <row r="922" spans="1:1" ht="15" x14ac:dyDescent="0.5">
      <c r="A922" s="1"/>
    </row>
    <row r="923" spans="1:1" ht="15" x14ac:dyDescent="0.5">
      <c r="A923" s="1"/>
    </row>
    <row r="924" spans="1:1" ht="15" x14ac:dyDescent="0.5">
      <c r="A924" s="1"/>
    </row>
    <row r="925" spans="1:1" ht="15" x14ac:dyDescent="0.5">
      <c r="A925" s="1"/>
    </row>
    <row r="926" spans="1:1" ht="15" x14ac:dyDescent="0.5">
      <c r="A926" s="1"/>
    </row>
    <row r="927" spans="1:1" ht="15" x14ac:dyDescent="0.5">
      <c r="A927" s="1"/>
    </row>
    <row r="928" spans="1:1" ht="15" x14ac:dyDescent="0.5">
      <c r="A928" s="1"/>
    </row>
    <row r="929" spans="1:1" ht="15" x14ac:dyDescent="0.5">
      <c r="A929" s="1"/>
    </row>
    <row r="930" spans="1:1" ht="15" x14ac:dyDescent="0.5">
      <c r="A930" s="1"/>
    </row>
    <row r="931" spans="1:1" ht="15" x14ac:dyDescent="0.5">
      <c r="A931" s="1"/>
    </row>
    <row r="932" spans="1:1" ht="15" x14ac:dyDescent="0.5">
      <c r="A932" s="1"/>
    </row>
    <row r="933" spans="1:1" ht="15" x14ac:dyDescent="0.5">
      <c r="A933" s="1"/>
    </row>
    <row r="934" spans="1:1" ht="15" x14ac:dyDescent="0.5">
      <c r="A934" s="1"/>
    </row>
    <row r="935" spans="1:1" ht="15" x14ac:dyDescent="0.5">
      <c r="A935" s="1"/>
    </row>
    <row r="936" spans="1:1" ht="15" x14ac:dyDescent="0.5">
      <c r="A936" s="1"/>
    </row>
    <row r="937" spans="1:1" ht="15" x14ac:dyDescent="0.5">
      <c r="A937" s="1"/>
    </row>
    <row r="938" spans="1:1" ht="15" x14ac:dyDescent="0.5">
      <c r="A938" s="1"/>
    </row>
    <row r="939" spans="1:1" ht="15" x14ac:dyDescent="0.5">
      <c r="A939" s="1"/>
    </row>
    <row r="940" spans="1:1" ht="15" x14ac:dyDescent="0.5">
      <c r="A940" s="1"/>
    </row>
    <row r="941" spans="1:1" ht="15" x14ac:dyDescent="0.5">
      <c r="A941" s="1"/>
    </row>
    <row r="942" spans="1:1" ht="15" x14ac:dyDescent="0.5">
      <c r="A942" s="1"/>
    </row>
    <row r="943" spans="1:1" ht="15" x14ac:dyDescent="0.5">
      <c r="A943" s="1"/>
    </row>
    <row r="944" spans="1:1" ht="15" x14ac:dyDescent="0.5">
      <c r="A944" s="1"/>
    </row>
    <row r="945" spans="1:1" ht="15" x14ac:dyDescent="0.5">
      <c r="A945" s="1"/>
    </row>
    <row r="946" spans="1:1" ht="15" x14ac:dyDescent="0.5">
      <c r="A946" s="1"/>
    </row>
    <row r="947" spans="1:1" ht="15" x14ac:dyDescent="0.5">
      <c r="A947" s="1"/>
    </row>
    <row r="948" spans="1:1" ht="15" x14ac:dyDescent="0.5">
      <c r="A948" s="1"/>
    </row>
    <row r="949" spans="1:1" ht="15" x14ac:dyDescent="0.5">
      <c r="A949" s="1"/>
    </row>
    <row r="950" spans="1:1" ht="15" x14ac:dyDescent="0.5">
      <c r="A950" s="1"/>
    </row>
    <row r="951" spans="1:1" ht="15" x14ac:dyDescent="0.5">
      <c r="A951" s="1"/>
    </row>
    <row r="952" spans="1:1" ht="15" x14ac:dyDescent="0.5">
      <c r="A952" s="1"/>
    </row>
    <row r="953" spans="1:1" ht="15" x14ac:dyDescent="0.5">
      <c r="A953" s="1"/>
    </row>
    <row r="954" spans="1:1" ht="15" x14ac:dyDescent="0.5">
      <c r="A954" s="1"/>
    </row>
    <row r="955" spans="1:1" ht="15" x14ac:dyDescent="0.5">
      <c r="A955" s="1"/>
    </row>
    <row r="956" spans="1:1" ht="15" x14ac:dyDescent="0.5">
      <c r="A956" s="1"/>
    </row>
    <row r="957" spans="1:1" ht="15" x14ac:dyDescent="0.5">
      <c r="A957" s="1"/>
    </row>
    <row r="958" spans="1:1" ht="15" x14ac:dyDescent="0.5">
      <c r="A958" s="1"/>
    </row>
    <row r="959" spans="1:1" ht="15" x14ac:dyDescent="0.5">
      <c r="A959" s="1"/>
    </row>
    <row r="960" spans="1:1" ht="15" x14ac:dyDescent="0.5">
      <c r="A960" s="1"/>
    </row>
    <row r="961" spans="1:1" ht="15" x14ac:dyDescent="0.5">
      <c r="A961" s="1"/>
    </row>
    <row r="962" spans="1:1" ht="15" x14ac:dyDescent="0.5">
      <c r="A962" s="1"/>
    </row>
    <row r="963" spans="1:1" ht="15" x14ac:dyDescent="0.5">
      <c r="A963" s="1"/>
    </row>
    <row r="964" spans="1:1" ht="15" x14ac:dyDescent="0.5">
      <c r="A964" s="1"/>
    </row>
    <row r="965" spans="1:1" ht="15" x14ac:dyDescent="0.5">
      <c r="A965" s="1"/>
    </row>
    <row r="966" spans="1:1" ht="15" x14ac:dyDescent="0.5">
      <c r="A966" s="1"/>
    </row>
    <row r="967" spans="1:1" ht="15" x14ac:dyDescent="0.5">
      <c r="A967" s="1"/>
    </row>
    <row r="968" spans="1:1" ht="15" x14ac:dyDescent="0.5">
      <c r="A968" s="1"/>
    </row>
    <row r="969" spans="1:1" ht="15" x14ac:dyDescent="0.5">
      <c r="A969" s="1"/>
    </row>
    <row r="970" spans="1:1" ht="15" x14ac:dyDescent="0.5">
      <c r="A970" s="1"/>
    </row>
    <row r="971" spans="1:1" ht="15" x14ac:dyDescent="0.5">
      <c r="A971" s="1"/>
    </row>
    <row r="972" spans="1:1" ht="15" x14ac:dyDescent="0.5">
      <c r="A972" s="1"/>
    </row>
    <row r="973" spans="1:1" ht="15" x14ac:dyDescent="0.5">
      <c r="A973" s="1"/>
    </row>
    <row r="974" spans="1:1" ht="15" x14ac:dyDescent="0.5">
      <c r="A974" s="1"/>
    </row>
    <row r="975" spans="1:1" ht="15" x14ac:dyDescent="0.5">
      <c r="A975" s="1"/>
    </row>
    <row r="976" spans="1:1" ht="15" x14ac:dyDescent="0.5">
      <c r="A976" s="1"/>
    </row>
    <row r="977" spans="1:1" ht="15" x14ac:dyDescent="0.5">
      <c r="A977" s="1"/>
    </row>
    <row r="978" spans="1:1" ht="15" x14ac:dyDescent="0.5">
      <c r="A978" s="1"/>
    </row>
    <row r="979" spans="1:1" ht="15" x14ac:dyDescent="0.5">
      <c r="A979" s="1"/>
    </row>
    <row r="980" spans="1:1" ht="15" x14ac:dyDescent="0.5">
      <c r="A980" s="1"/>
    </row>
    <row r="981" spans="1:1" ht="15" x14ac:dyDescent="0.5">
      <c r="A981" s="1"/>
    </row>
    <row r="982" spans="1:1" ht="15" x14ac:dyDescent="0.5">
      <c r="A982" s="1"/>
    </row>
    <row r="983" spans="1:1" ht="15" x14ac:dyDescent="0.5">
      <c r="A983" s="1"/>
    </row>
    <row r="984" spans="1:1" ht="15" x14ac:dyDescent="0.5">
      <c r="A984" s="1"/>
    </row>
    <row r="985" spans="1:1" ht="15" x14ac:dyDescent="0.5">
      <c r="A985" s="1"/>
    </row>
    <row r="986" spans="1:1" ht="15" x14ac:dyDescent="0.5">
      <c r="A986" s="1"/>
    </row>
    <row r="987" spans="1:1" ht="15" x14ac:dyDescent="0.5">
      <c r="A987" s="1"/>
    </row>
    <row r="988" spans="1:1" ht="15" x14ac:dyDescent="0.5">
      <c r="A988" s="1"/>
    </row>
    <row r="989" spans="1:1" ht="15" x14ac:dyDescent="0.5">
      <c r="A989" s="1"/>
    </row>
    <row r="990" spans="1:1" ht="15" x14ac:dyDescent="0.5">
      <c r="A990" s="1"/>
    </row>
    <row r="991" spans="1:1" ht="15" x14ac:dyDescent="0.5">
      <c r="A991" s="1"/>
    </row>
    <row r="992" spans="1:1" ht="15" x14ac:dyDescent="0.5">
      <c r="A992" s="1"/>
    </row>
    <row r="993" spans="1:1" ht="15" x14ac:dyDescent="0.5">
      <c r="A993" s="1"/>
    </row>
    <row r="994" spans="1:1" ht="15" x14ac:dyDescent="0.5">
      <c r="A994" s="1"/>
    </row>
    <row r="995" spans="1:1" ht="15" x14ac:dyDescent="0.5">
      <c r="A995" s="1"/>
    </row>
    <row r="996" spans="1:1" ht="15" x14ac:dyDescent="0.5">
      <c r="A996" s="1"/>
    </row>
    <row r="997" spans="1:1" ht="15" x14ac:dyDescent="0.5">
      <c r="A997" s="1"/>
    </row>
    <row r="998" spans="1:1" ht="15" x14ac:dyDescent="0.5">
      <c r="A998" s="1"/>
    </row>
    <row r="999" spans="1:1" ht="15" x14ac:dyDescent="0.5">
      <c r="A999" s="1"/>
    </row>
    <row r="1000" spans="1:1" ht="15" x14ac:dyDescent="0.5">
      <c r="A1000" s="1"/>
    </row>
    <row r="1001" spans="1:1" ht="15" x14ac:dyDescent="0.5">
      <c r="A1001" s="1"/>
    </row>
    <row r="1002" spans="1:1" ht="15" x14ac:dyDescent="0.5">
      <c r="A1002" s="1"/>
    </row>
    <row r="1003" spans="1:1" ht="15" x14ac:dyDescent="0.5">
      <c r="A1003" s="1"/>
    </row>
    <row r="1004" spans="1:1" ht="15" x14ac:dyDescent="0.5">
      <c r="A1004" s="1"/>
    </row>
    <row r="1005" spans="1:1" ht="15" x14ac:dyDescent="0.5">
      <c r="A1005" s="1"/>
    </row>
    <row r="1006" spans="1:1" ht="15" x14ac:dyDescent="0.5">
      <c r="A1006" s="1"/>
    </row>
    <row r="1007" spans="1:1" ht="15" x14ac:dyDescent="0.5">
      <c r="A1007" s="1"/>
    </row>
    <row r="1008" spans="1:1" ht="15" x14ac:dyDescent="0.5">
      <c r="A1008" s="1"/>
    </row>
    <row r="1009" spans="1:1" ht="15" x14ac:dyDescent="0.5">
      <c r="A1009" s="1"/>
    </row>
    <row r="1010" spans="1:1" ht="15" x14ac:dyDescent="0.5">
      <c r="A1010" s="1"/>
    </row>
    <row r="1011" spans="1:1" ht="15" x14ac:dyDescent="0.5">
      <c r="A1011" s="1"/>
    </row>
    <row r="1012" spans="1:1" ht="15" x14ac:dyDescent="0.5">
      <c r="A1012" s="1"/>
    </row>
    <row r="1013" spans="1:1" ht="15" x14ac:dyDescent="0.5">
      <c r="A1013" s="1"/>
    </row>
    <row r="1014" spans="1:1" ht="15" x14ac:dyDescent="0.5">
      <c r="A1014" s="1"/>
    </row>
    <row r="1015" spans="1:1" ht="15" x14ac:dyDescent="0.5">
      <c r="A1015" s="1"/>
    </row>
    <row r="1016" spans="1:1" ht="15" x14ac:dyDescent="0.5">
      <c r="A1016" s="1"/>
    </row>
    <row r="1017" spans="1:1" ht="15" x14ac:dyDescent="0.5">
      <c r="A1017" s="1"/>
    </row>
    <row r="1018" spans="1:1" ht="15" x14ac:dyDescent="0.5">
      <c r="A1018" s="1"/>
    </row>
    <row r="1019" spans="1:1" ht="15" x14ac:dyDescent="0.5">
      <c r="A1019" s="1"/>
    </row>
    <row r="1020" spans="1:1" ht="15" x14ac:dyDescent="0.5">
      <c r="A1020" s="1"/>
    </row>
    <row r="1021" spans="1:1" ht="15" x14ac:dyDescent="0.5">
      <c r="A1021" s="1"/>
    </row>
    <row r="1022" spans="1:1" ht="15" x14ac:dyDescent="0.5">
      <c r="A1022" s="1"/>
    </row>
    <row r="1023" spans="1:1" ht="15" x14ac:dyDescent="0.5">
      <c r="A1023" s="1"/>
    </row>
    <row r="1024" spans="1:1" ht="15" x14ac:dyDescent="0.5">
      <c r="A1024" s="1"/>
    </row>
    <row r="1025" spans="1:1" ht="15" x14ac:dyDescent="0.5">
      <c r="A1025" s="1"/>
    </row>
    <row r="1026" spans="1:1" ht="15" x14ac:dyDescent="0.5">
      <c r="A102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991"/>
  <sheetViews>
    <sheetView topLeftCell="A7" workbookViewId="0">
      <selection activeCell="C10" sqref="C10"/>
    </sheetView>
  </sheetViews>
  <sheetFormatPr defaultColWidth="12.609375" defaultRowHeight="15.75" customHeight="1" x14ac:dyDescent="0.4"/>
  <cols>
    <col min="1" max="1" width="6.27734375" customWidth="1"/>
    <col min="2" max="2" width="20.38671875" customWidth="1"/>
    <col min="9" max="9" width="16.38671875" customWidth="1"/>
    <col min="11" max="11" width="19.109375" customWidth="1"/>
  </cols>
  <sheetData>
    <row r="1" spans="1:4" ht="15.75" customHeight="1" x14ac:dyDescent="0.6">
      <c r="A1" s="89" t="s">
        <v>247</v>
      </c>
    </row>
    <row r="2" spans="1:4" ht="15.75" customHeight="1" x14ac:dyDescent="0.6">
      <c r="A2" s="90"/>
      <c r="B2" s="73" t="s">
        <v>248</v>
      </c>
      <c r="C2" s="73" t="s">
        <v>249</v>
      </c>
      <c r="D2" s="73" t="s">
        <v>250</v>
      </c>
    </row>
    <row r="3" spans="1:4" ht="15.75" customHeight="1" x14ac:dyDescent="0.6">
      <c r="A3" s="89"/>
      <c r="B3" s="2" t="s">
        <v>251</v>
      </c>
      <c r="C3" s="91">
        <v>0.1</v>
      </c>
      <c r="D3" s="91">
        <f t="shared" ref="D3:D4" si="0">C3*24*365</f>
        <v>876.00000000000011</v>
      </c>
    </row>
    <row r="4" spans="1:4" ht="15.75" customHeight="1" x14ac:dyDescent="0.6">
      <c r="A4" s="89"/>
      <c r="B4" s="2" t="s">
        <v>252</v>
      </c>
      <c r="C4" s="91">
        <v>0.6</v>
      </c>
      <c r="D4" s="91">
        <f t="shared" si="0"/>
        <v>5255.9999999999991</v>
      </c>
    </row>
    <row r="5" spans="1:4" ht="15.75" customHeight="1" x14ac:dyDescent="0.6">
      <c r="A5" s="89"/>
    </row>
    <row r="6" spans="1:4" ht="15.75" customHeight="1" x14ac:dyDescent="0.6">
      <c r="A6" s="89"/>
      <c r="B6" s="92" t="s">
        <v>253</v>
      </c>
    </row>
    <row r="7" spans="1:4" ht="15.75" customHeight="1" x14ac:dyDescent="0.6">
      <c r="A7" s="89"/>
    </row>
    <row r="8" spans="1:4" ht="15.75" customHeight="1" x14ac:dyDescent="0.6">
      <c r="A8" s="89"/>
    </row>
    <row r="9" spans="1:4" ht="15.75" customHeight="1" x14ac:dyDescent="0.6">
      <c r="A9" s="89" t="s">
        <v>35</v>
      </c>
    </row>
    <row r="10" spans="1:4" ht="15.75" customHeight="1" x14ac:dyDescent="0.6">
      <c r="A10" s="89"/>
      <c r="B10" s="2" t="s">
        <v>254</v>
      </c>
      <c r="C10" s="91">
        <v>73</v>
      </c>
      <c r="D10" s="91">
        <f t="shared" ref="D10:D11" si="1">C10*12</f>
        <v>876</v>
      </c>
    </row>
    <row r="11" spans="1:4" ht="15.75" customHeight="1" x14ac:dyDescent="0.6">
      <c r="A11" s="89"/>
      <c r="B11" s="2" t="s">
        <v>255</v>
      </c>
      <c r="C11" s="91">
        <v>438</v>
      </c>
      <c r="D11" s="91">
        <f t="shared" si="1"/>
        <v>5256</v>
      </c>
    </row>
    <row r="12" spans="1:4" ht="15.75" customHeight="1" x14ac:dyDescent="0.6">
      <c r="A12" s="89"/>
    </row>
    <row r="13" spans="1:4" ht="15.75" customHeight="1" x14ac:dyDescent="0.6">
      <c r="A13" s="89"/>
    </row>
    <row r="14" spans="1:4" ht="15.75" customHeight="1" x14ac:dyDescent="0.6">
      <c r="A14" s="89" t="s">
        <v>256</v>
      </c>
    </row>
    <row r="15" spans="1:4" ht="15.75" customHeight="1" x14ac:dyDescent="0.6">
      <c r="A15" s="89"/>
      <c r="B15" s="2" t="s">
        <v>257</v>
      </c>
      <c r="C15" s="91">
        <v>8.3000000000000001E-3</v>
      </c>
      <c r="D15" s="2" t="s">
        <v>258</v>
      </c>
    </row>
    <row r="16" spans="1:4" ht="15.75" customHeight="1" x14ac:dyDescent="0.6">
      <c r="A16" s="89"/>
      <c r="C16" s="91">
        <f>C15*10*24*365</f>
        <v>727.08</v>
      </c>
      <c r="D16" s="2" t="s">
        <v>259</v>
      </c>
    </row>
    <row r="17" spans="1:8" ht="15.75" customHeight="1" x14ac:dyDescent="0.6">
      <c r="A17" s="89"/>
      <c r="B17" s="2" t="s">
        <v>260</v>
      </c>
    </row>
    <row r="18" spans="1:8" ht="15.75" customHeight="1" x14ac:dyDescent="0.6">
      <c r="A18" s="89"/>
      <c r="B18" s="2" t="s">
        <v>261</v>
      </c>
    </row>
    <row r="19" spans="1:8" ht="15.75" customHeight="1" x14ac:dyDescent="0.6">
      <c r="A19" s="89"/>
      <c r="B19" s="2" t="s">
        <v>262</v>
      </c>
    </row>
    <row r="20" spans="1:8" ht="15.75" customHeight="1" x14ac:dyDescent="0.6">
      <c r="A20" s="89"/>
      <c r="B20" s="2" t="s">
        <v>263</v>
      </c>
      <c r="C20" s="91">
        <f>C16*8</f>
        <v>5816.64</v>
      </c>
    </row>
    <row r="21" spans="1:8" ht="15.75" customHeight="1" x14ac:dyDescent="0.6">
      <c r="A21" s="89"/>
    </row>
    <row r="22" spans="1:8" ht="15.75" customHeight="1" x14ac:dyDescent="0.6">
      <c r="A22" s="89"/>
      <c r="B22" s="89"/>
      <c r="C22" s="89"/>
      <c r="D22" s="89"/>
      <c r="E22" s="89"/>
      <c r="F22" s="89"/>
      <c r="G22" s="89"/>
      <c r="H22" s="89"/>
    </row>
    <row r="23" spans="1:8" ht="15.75" customHeight="1" x14ac:dyDescent="0.6">
      <c r="A23" s="89"/>
      <c r="B23" s="89"/>
      <c r="C23" s="89"/>
      <c r="D23" s="89"/>
      <c r="E23" s="89"/>
      <c r="F23" s="89"/>
      <c r="G23" s="89"/>
      <c r="H23" s="89"/>
    </row>
    <row r="24" spans="1:8" ht="15.75" customHeight="1" x14ac:dyDescent="0.6">
      <c r="A24" s="89"/>
      <c r="B24" s="89"/>
      <c r="C24" s="89"/>
      <c r="D24" s="89"/>
      <c r="E24" s="89"/>
      <c r="F24" s="89"/>
      <c r="G24" s="89"/>
      <c r="H24" s="89"/>
    </row>
    <row r="25" spans="1:8" ht="15.75" customHeight="1" x14ac:dyDescent="0.6">
      <c r="A25" s="89"/>
      <c r="B25" s="89"/>
      <c r="C25" s="89"/>
      <c r="D25" s="89"/>
      <c r="E25" s="89"/>
      <c r="F25" s="89"/>
      <c r="G25" s="89"/>
      <c r="H25" s="89"/>
    </row>
    <row r="26" spans="1:8" ht="15.75" customHeight="1" x14ac:dyDescent="0.6">
      <c r="A26" s="89"/>
      <c r="B26" s="89"/>
      <c r="C26" s="89"/>
      <c r="D26" s="89"/>
      <c r="E26" s="89"/>
      <c r="F26" s="89"/>
      <c r="G26" s="89"/>
      <c r="H26" s="89"/>
    </row>
    <row r="27" spans="1:8" ht="15.75" customHeight="1" x14ac:dyDescent="0.6">
      <c r="A27" s="89"/>
    </row>
    <row r="28" spans="1:8" ht="15.75" customHeight="1" x14ac:dyDescent="0.6">
      <c r="A28" s="89"/>
    </row>
    <row r="29" spans="1:8" ht="15.75" customHeight="1" x14ac:dyDescent="0.6">
      <c r="A29" s="89"/>
    </row>
    <row r="30" spans="1:8" ht="15.75" customHeight="1" x14ac:dyDescent="0.6">
      <c r="A30" s="89"/>
    </row>
    <row r="31" spans="1:8" ht="15.75" customHeight="1" x14ac:dyDescent="0.6">
      <c r="A31" s="89"/>
    </row>
    <row r="32" spans="1:8" ht="15.75" customHeight="1" x14ac:dyDescent="0.6">
      <c r="A32" s="89"/>
    </row>
    <row r="33" spans="1:1" ht="15.75" customHeight="1" x14ac:dyDescent="0.6">
      <c r="A33" s="89"/>
    </row>
    <row r="34" spans="1:1" ht="15.75" customHeight="1" x14ac:dyDescent="0.6">
      <c r="A34" s="89"/>
    </row>
    <row r="35" spans="1:1" ht="15.75" customHeight="1" x14ac:dyDescent="0.6">
      <c r="A35" s="89"/>
    </row>
    <row r="36" spans="1:1" ht="17.7" x14ac:dyDescent="0.6">
      <c r="A36" s="89"/>
    </row>
    <row r="37" spans="1:1" ht="17.7" x14ac:dyDescent="0.6">
      <c r="A37" s="89"/>
    </row>
    <row r="38" spans="1:1" ht="17.7" x14ac:dyDescent="0.6">
      <c r="A38" s="89"/>
    </row>
    <row r="39" spans="1:1" ht="17.7" x14ac:dyDescent="0.6">
      <c r="A39" s="89"/>
    </row>
    <row r="40" spans="1:1" ht="17.7" x14ac:dyDescent="0.6">
      <c r="A40" s="89"/>
    </row>
    <row r="41" spans="1:1" ht="17.7" x14ac:dyDescent="0.6">
      <c r="A41" s="89"/>
    </row>
    <row r="42" spans="1:1" ht="17.7" x14ac:dyDescent="0.6">
      <c r="A42" s="89"/>
    </row>
    <row r="43" spans="1:1" ht="17.7" x14ac:dyDescent="0.6">
      <c r="A43" s="89"/>
    </row>
    <row r="44" spans="1:1" ht="17.7" x14ac:dyDescent="0.6">
      <c r="A44" s="89"/>
    </row>
    <row r="45" spans="1:1" ht="17.7" x14ac:dyDescent="0.6">
      <c r="A45" s="89"/>
    </row>
    <row r="46" spans="1:1" ht="17.7" x14ac:dyDescent="0.6">
      <c r="A46" s="89"/>
    </row>
    <row r="47" spans="1:1" ht="17.7" x14ac:dyDescent="0.6">
      <c r="A47" s="89"/>
    </row>
    <row r="48" spans="1:1" ht="17.7" x14ac:dyDescent="0.6">
      <c r="A48" s="89"/>
    </row>
    <row r="49" spans="1:1" ht="17.7" x14ac:dyDescent="0.6">
      <c r="A49" s="89"/>
    </row>
    <row r="50" spans="1:1" ht="17.7" x14ac:dyDescent="0.6">
      <c r="A50" s="89"/>
    </row>
    <row r="51" spans="1:1" ht="17.7" x14ac:dyDescent="0.6">
      <c r="A51" s="89"/>
    </row>
    <row r="52" spans="1:1" ht="17.7" x14ac:dyDescent="0.6">
      <c r="A52" s="89"/>
    </row>
    <row r="53" spans="1:1" ht="17.7" x14ac:dyDescent="0.6">
      <c r="A53" s="89"/>
    </row>
    <row r="54" spans="1:1" ht="17.7" x14ac:dyDescent="0.6">
      <c r="A54" s="89"/>
    </row>
    <row r="55" spans="1:1" ht="17.7" x14ac:dyDescent="0.6">
      <c r="A55" s="89"/>
    </row>
    <row r="56" spans="1:1" ht="17.7" x14ac:dyDescent="0.6">
      <c r="A56" s="89"/>
    </row>
    <row r="57" spans="1:1" ht="17.7" x14ac:dyDescent="0.6">
      <c r="A57" s="89"/>
    </row>
    <row r="58" spans="1:1" ht="17.7" x14ac:dyDescent="0.6">
      <c r="A58" s="89"/>
    </row>
    <row r="59" spans="1:1" ht="17.7" x14ac:dyDescent="0.6">
      <c r="A59" s="89"/>
    </row>
    <row r="60" spans="1:1" ht="17.7" x14ac:dyDescent="0.6">
      <c r="A60" s="89"/>
    </row>
    <row r="61" spans="1:1" ht="17.7" x14ac:dyDescent="0.6">
      <c r="A61" s="89"/>
    </row>
    <row r="62" spans="1:1" ht="17.7" x14ac:dyDescent="0.6">
      <c r="A62" s="89"/>
    </row>
    <row r="63" spans="1:1" ht="17.7" x14ac:dyDescent="0.6">
      <c r="A63" s="89"/>
    </row>
    <row r="64" spans="1:1" ht="17.7" x14ac:dyDescent="0.6">
      <c r="A64" s="89"/>
    </row>
    <row r="65" spans="1:1" ht="17.7" x14ac:dyDescent="0.6">
      <c r="A65" s="89"/>
    </row>
    <row r="66" spans="1:1" ht="17.7" x14ac:dyDescent="0.6">
      <c r="A66" s="89"/>
    </row>
    <row r="67" spans="1:1" ht="17.7" x14ac:dyDescent="0.6">
      <c r="A67" s="89"/>
    </row>
    <row r="68" spans="1:1" ht="17.7" x14ac:dyDescent="0.6">
      <c r="A68" s="89"/>
    </row>
    <row r="69" spans="1:1" ht="17.7" x14ac:dyDescent="0.6">
      <c r="A69" s="89"/>
    </row>
    <row r="70" spans="1:1" ht="17.7" x14ac:dyDescent="0.6">
      <c r="A70" s="89"/>
    </row>
    <row r="71" spans="1:1" ht="17.7" x14ac:dyDescent="0.6">
      <c r="A71" s="89"/>
    </row>
    <row r="72" spans="1:1" ht="17.7" x14ac:dyDescent="0.6">
      <c r="A72" s="89"/>
    </row>
    <row r="73" spans="1:1" ht="17.7" x14ac:dyDescent="0.6">
      <c r="A73" s="89"/>
    </row>
    <row r="74" spans="1:1" ht="17.7" x14ac:dyDescent="0.6">
      <c r="A74" s="89"/>
    </row>
    <row r="75" spans="1:1" ht="17.7" x14ac:dyDescent="0.6">
      <c r="A75" s="89"/>
    </row>
    <row r="76" spans="1:1" ht="17.7" x14ac:dyDescent="0.6">
      <c r="A76" s="89"/>
    </row>
    <row r="77" spans="1:1" ht="17.7" x14ac:dyDescent="0.6">
      <c r="A77" s="89"/>
    </row>
    <row r="78" spans="1:1" ht="17.7" x14ac:dyDescent="0.6">
      <c r="A78" s="89"/>
    </row>
    <row r="79" spans="1:1" ht="17.7" x14ac:dyDescent="0.6">
      <c r="A79" s="89"/>
    </row>
    <row r="80" spans="1:1" ht="17.7" x14ac:dyDescent="0.6">
      <c r="A80" s="89"/>
    </row>
    <row r="81" spans="1:1" ht="17.7" x14ac:dyDescent="0.6">
      <c r="A81" s="89"/>
    </row>
    <row r="82" spans="1:1" ht="17.7" x14ac:dyDescent="0.6">
      <c r="A82" s="89"/>
    </row>
    <row r="83" spans="1:1" ht="17.7" x14ac:dyDescent="0.6">
      <c r="A83" s="89"/>
    </row>
    <row r="84" spans="1:1" ht="17.7" x14ac:dyDescent="0.6">
      <c r="A84" s="89"/>
    </row>
    <row r="85" spans="1:1" ht="17.7" x14ac:dyDescent="0.6">
      <c r="A85" s="89"/>
    </row>
    <row r="86" spans="1:1" ht="17.7" x14ac:dyDescent="0.6">
      <c r="A86" s="89"/>
    </row>
    <row r="87" spans="1:1" ht="17.7" x14ac:dyDescent="0.6">
      <c r="A87" s="89"/>
    </row>
    <row r="88" spans="1:1" ht="17.7" x14ac:dyDescent="0.6">
      <c r="A88" s="89"/>
    </row>
    <row r="89" spans="1:1" ht="17.7" x14ac:dyDescent="0.6">
      <c r="A89" s="89"/>
    </row>
    <row r="90" spans="1:1" ht="17.7" x14ac:dyDescent="0.6">
      <c r="A90" s="89"/>
    </row>
    <row r="91" spans="1:1" ht="17.7" x14ac:dyDescent="0.6">
      <c r="A91" s="89"/>
    </row>
    <row r="92" spans="1:1" ht="17.7" x14ac:dyDescent="0.6">
      <c r="A92" s="89"/>
    </row>
    <row r="93" spans="1:1" ht="17.7" x14ac:dyDescent="0.6">
      <c r="A93" s="89"/>
    </row>
    <row r="94" spans="1:1" ht="17.7" x14ac:dyDescent="0.6">
      <c r="A94" s="89"/>
    </row>
    <row r="95" spans="1:1" ht="17.7" x14ac:dyDescent="0.6">
      <c r="A95" s="89"/>
    </row>
    <row r="96" spans="1:1" ht="17.7" x14ac:dyDescent="0.6">
      <c r="A96" s="89"/>
    </row>
    <row r="97" spans="1:1" ht="17.7" x14ac:dyDescent="0.6">
      <c r="A97" s="89"/>
    </row>
    <row r="98" spans="1:1" ht="17.7" x14ac:dyDescent="0.6">
      <c r="A98" s="89"/>
    </row>
    <row r="99" spans="1:1" ht="17.7" x14ac:dyDescent="0.6">
      <c r="A99" s="89"/>
    </row>
    <row r="100" spans="1:1" ht="17.7" x14ac:dyDescent="0.6">
      <c r="A100" s="89"/>
    </row>
    <row r="101" spans="1:1" ht="17.7" x14ac:dyDescent="0.6">
      <c r="A101" s="89"/>
    </row>
    <row r="102" spans="1:1" ht="17.7" x14ac:dyDescent="0.6">
      <c r="A102" s="89"/>
    </row>
    <row r="103" spans="1:1" ht="17.7" x14ac:dyDescent="0.6">
      <c r="A103" s="89"/>
    </row>
    <row r="104" spans="1:1" ht="17.7" x14ac:dyDescent="0.6">
      <c r="A104" s="89"/>
    </row>
    <row r="105" spans="1:1" ht="17.7" x14ac:dyDescent="0.6">
      <c r="A105" s="89"/>
    </row>
    <row r="106" spans="1:1" ht="17.7" x14ac:dyDescent="0.6">
      <c r="A106" s="89"/>
    </row>
    <row r="107" spans="1:1" ht="17.7" x14ac:dyDescent="0.6">
      <c r="A107" s="89"/>
    </row>
    <row r="108" spans="1:1" ht="17.7" x14ac:dyDescent="0.6">
      <c r="A108" s="89"/>
    </row>
    <row r="109" spans="1:1" ht="17.7" x14ac:dyDescent="0.6">
      <c r="A109" s="89"/>
    </row>
    <row r="110" spans="1:1" ht="17.7" x14ac:dyDescent="0.6">
      <c r="A110" s="89"/>
    </row>
    <row r="111" spans="1:1" ht="17.7" x14ac:dyDescent="0.6">
      <c r="A111" s="89"/>
    </row>
    <row r="112" spans="1:1" ht="17.7" x14ac:dyDescent="0.6">
      <c r="A112" s="89"/>
    </row>
    <row r="113" spans="1:1" ht="17.7" x14ac:dyDescent="0.6">
      <c r="A113" s="89"/>
    </row>
    <row r="114" spans="1:1" ht="17.7" x14ac:dyDescent="0.6">
      <c r="A114" s="89"/>
    </row>
    <row r="115" spans="1:1" ht="17.7" x14ac:dyDescent="0.6">
      <c r="A115" s="89"/>
    </row>
    <row r="116" spans="1:1" ht="17.7" x14ac:dyDescent="0.6">
      <c r="A116" s="89"/>
    </row>
    <row r="117" spans="1:1" ht="17.7" x14ac:dyDescent="0.6">
      <c r="A117" s="89"/>
    </row>
    <row r="118" spans="1:1" ht="17.7" x14ac:dyDescent="0.6">
      <c r="A118" s="89"/>
    </row>
    <row r="119" spans="1:1" ht="17.7" x14ac:dyDescent="0.6">
      <c r="A119" s="89"/>
    </row>
    <row r="120" spans="1:1" ht="17.7" x14ac:dyDescent="0.6">
      <c r="A120" s="89"/>
    </row>
    <row r="121" spans="1:1" ht="17.7" x14ac:dyDescent="0.6">
      <c r="A121" s="89"/>
    </row>
    <row r="122" spans="1:1" ht="17.7" x14ac:dyDescent="0.6">
      <c r="A122" s="89"/>
    </row>
    <row r="123" spans="1:1" ht="17.7" x14ac:dyDescent="0.6">
      <c r="A123" s="89"/>
    </row>
    <row r="124" spans="1:1" ht="17.7" x14ac:dyDescent="0.6">
      <c r="A124" s="89"/>
    </row>
    <row r="125" spans="1:1" ht="17.7" x14ac:dyDescent="0.6">
      <c r="A125" s="89"/>
    </row>
    <row r="126" spans="1:1" ht="17.7" x14ac:dyDescent="0.6">
      <c r="A126" s="89"/>
    </row>
    <row r="127" spans="1:1" ht="17.7" x14ac:dyDescent="0.6">
      <c r="A127" s="89"/>
    </row>
    <row r="128" spans="1:1" ht="17.7" x14ac:dyDescent="0.6">
      <c r="A128" s="89"/>
    </row>
    <row r="129" spans="1:1" ht="17.7" x14ac:dyDescent="0.6">
      <c r="A129" s="89"/>
    </row>
    <row r="130" spans="1:1" ht="17.7" x14ac:dyDescent="0.6">
      <c r="A130" s="89"/>
    </row>
    <row r="131" spans="1:1" ht="17.7" x14ac:dyDescent="0.6">
      <c r="A131" s="89"/>
    </row>
    <row r="132" spans="1:1" ht="17.7" x14ac:dyDescent="0.6">
      <c r="A132" s="89"/>
    </row>
    <row r="133" spans="1:1" ht="17.7" x14ac:dyDescent="0.6">
      <c r="A133" s="89"/>
    </row>
    <row r="134" spans="1:1" ht="17.7" x14ac:dyDescent="0.6">
      <c r="A134" s="89"/>
    </row>
    <row r="135" spans="1:1" ht="17.7" x14ac:dyDescent="0.6">
      <c r="A135" s="89"/>
    </row>
    <row r="136" spans="1:1" ht="17.7" x14ac:dyDescent="0.6">
      <c r="A136" s="89"/>
    </row>
    <row r="137" spans="1:1" ht="17.7" x14ac:dyDescent="0.6">
      <c r="A137" s="89"/>
    </row>
    <row r="138" spans="1:1" ht="17.7" x14ac:dyDescent="0.6">
      <c r="A138" s="89"/>
    </row>
    <row r="139" spans="1:1" ht="17.7" x14ac:dyDescent="0.6">
      <c r="A139" s="89"/>
    </row>
    <row r="140" spans="1:1" ht="17.7" x14ac:dyDescent="0.6">
      <c r="A140" s="89"/>
    </row>
    <row r="141" spans="1:1" ht="17.7" x14ac:dyDescent="0.6">
      <c r="A141" s="89"/>
    </row>
    <row r="142" spans="1:1" ht="17.7" x14ac:dyDescent="0.6">
      <c r="A142" s="89"/>
    </row>
    <row r="143" spans="1:1" ht="17.7" x14ac:dyDescent="0.6">
      <c r="A143" s="89"/>
    </row>
    <row r="144" spans="1:1" ht="17.7" x14ac:dyDescent="0.6">
      <c r="A144" s="89"/>
    </row>
    <row r="145" spans="1:1" ht="17.7" x14ac:dyDescent="0.6">
      <c r="A145" s="89"/>
    </row>
    <row r="146" spans="1:1" ht="17.7" x14ac:dyDescent="0.6">
      <c r="A146" s="89"/>
    </row>
    <row r="147" spans="1:1" ht="17.7" x14ac:dyDescent="0.6">
      <c r="A147" s="89"/>
    </row>
    <row r="148" spans="1:1" ht="17.7" x14ac:dyDescent="0.6">
      <c r="A148" s="89"/>
    </row>
    <row r="149" spans="1:1" ht="17.7" x14ac:dyDescent="0.6">
      <c r="A149" s="89"/>
    </row>
    <row r="150" spans="1:1" ht="17.7" x14ac:dyDescent="0.6">
      <c r="A150" s="89"/>
    </row>
    <row r="151" spans="1:1" ht="17.7" x14ac:dyDescent="0.6">
      <c r="A151" s="89"/>
    </row>
    <row r="152" spans="1:1" ht="17.7" x14ac:dyDescent="0.6">
      <c r="A152" s="89"/>
    </row>
    <row r="153" spans="1:1" ht="17.7" x14ac:dyDescent="0.6">
      <c r="A153" s="89"/>
    </row>
    <row r="154" spans="1:1" ht="17.7" x14ac:dyDescent="0.6">
      <c r="A154" s="89"/>
    </row>
    <row r="155" spans="1:1" ht="17.7" x14ac:dyDescent="0.6">
      <c r="A155" s="89"/>
    </row>
    <row r="156" spans="1:1" ht="17.7" x14ac:dyDescent="0.6">
      <c r="A156" s="89"/>
    </row>
    <row r="157" spans="1:1" ht="17.7" x14ac:dyDescent="0.6">
      <c r="A157" s="89"/>
    </row>
    <row r="158" spans="1:1" ht="17.7" x14ac:dyDescent="0.6">
      <c r="A158" s="89"/>
    </row>
    <row r="159" spans="1:1" ht="17.7" x14ac:dyDescent="0.6">
      <c r="A159" s="89"/>
    </row>
    <row r="160" spans="1:1" ht="17.7" x14ac:dyDescent="0.6">
      <c r="A160" s="89"/>
    </row>
    <row r="161" spans="1:1" ht="17.7" x14ac:dyDescent="0.6">
      <c r="A161" s="89"/>
    </row>
    <row r="162" spans="1:1" ht="17.7" x14ac:dyDescent="0.6">
      <c r="A162" s="89"/>
    </row>
    <row r="163" spans="1:1" ht="17.7" x14ac:dyDescent="0.6">
      <c r="A163" s="89"/>
    </row>
    <row r="164" spans="1:1" ht="17.7" x14ac:dyDescent="0.6">
      <c r="A164" s="89"/>
    </row>
    <row r="165" spans="1:1" ht="17.7" x14ac:dyDescent="0.6">
      <c r="A165" s="89"/>
    </row>
    <row r="166" spans="1:1" ht="17.7" x14ac:dyDescent="0.6">
      <c r="A166" s="89"/>
    </row>
    <row r="167" spans="1:1" ht="17.7" x14ac:dyDescent="0.6">
      <c r="A167" s="89"/>
    </row>
    <row r="168" spans="1:1" ht="17.7" x14ac:dyDescent="0.6">
      <c r="A168" s="89"/>
    </row>
    <row r="169" spans="1:1" ht="17.7" x14ac:dyDescent="0.6">
      <c r="A169" s="89"/>
    </row>
    <row r="170" spans="1:1" ht="17.7" x14ac:dyDescent="0.6">
      <c r="A170" s="89"/>
    </row>
    <row r="171" spans="1:1" ht="17.7" x14ac:dyDescent="0.6">
      <c r="A171" s="89"/>
    </row>
    <row r="172" spans="1:1" ht="17.7" x14ac:dyDescent="0.6">
      <c r="A172" s="89"/>
    </row>
    <row r="173" spans="1:1" ht="17.7" x14ac:dyDescent="0.6">
      <c r="A173" s="89"/>
    </row>
    <row r="174" spans="1:1" ht="17.7" x14ac:dyDescent="0.6">
      <c r="A174" s="89"/>
    </row>
    <row r="175" spans="1:1" ht="17.7" x14ac:dyDescent="0.6">
      <c r="A175" s="89"/>
    </row>
    <row r="176" spans="1:1" ht="17.7" x14ac:dyDescent="0.6">
      <c r="A176" s="89"/>
    </row>
    <row r="177" spans="1:1" ht="17.7" x14ac:dyDescent="0.6">
      <c r="A177" s="89"/>
    </row>
    <row r="178" spans="1:1" ht="17.7" x14ac:dyDescent="0.6">
      <c r="A178" s="89"/>
    </row>
    <row r="179" spans="1:1" ht="17.7" x14ac:dyDescent="0.6">
      <c r="A179" s="89"/>
    </row>
    <row r="180" spans="1:1" ht="17.7" x14ac:dyDescent="0.6">
      <c r="A180" s="89"/>
    </row>
    <row r="181" spans="1:1" ht="17.7" x14ac:dyDescent="0.6">
      <c r="A181" s="89"/>
    </row>
    <row r="182" spans="1:1" ht="17.7" x14ac:dyDescent="0.6">
      <c r="A182" s="89"/>
    </row>
    <row r="183" spans="1:1" ht="17.7" x14ac:dyDescent="0.6">
      <c r="A183" s="89"/>
    </row>
    <row r="184" spans="1:1" ht="17.7" x14ac:dyDescent="0.6">
      <c r="A184" s="89"/>
    </row>
    <row r="185" spans="1:1" ht="17.7" x14ac:dyDescent="0.6">
      <c r="A185" s="89"/>
    </row>
    <row r="186" spans="1:1" ht="17.7" x14ac:dyDescent="0.6">
      <c r="A186" s="89"/>
    </row>
    <row r="187" spans="1:1" ht="17.7" x14ac:dyDescent="0.6">
      <c r="A187" s="89"/>
    </row>
    <row r="188" spans="1:1" ht="17.7" x14ac:dyDescent="0.6">
      <c r="A188" s="89"/>
    </row>
    <row r="189" spans="1:1" ht="17.7" x14ac:dyDescent="0.6">
      <c r="A189" s="89"/>
    </row>
    <row r="190" spans="1:1" ht="17.7" x14ac:dyDescent="0.6">
      <c r="A190" s="89"/>
    </row>
    <row r="191" spans="1:1" ht="17.7" x14ac:dyDescent="0.6">
      <c r="A191" s="89"/>
    </row>
    <row r="192" spans="1:1" ht="17.7" x14ac:dyDescent="0.6">
      <c r="A192" s="89"/>
    </row>
    <row r="193" spans="1:1" ht="17.7" x14ac:dyDescent="0.6">
      <c r="A193" s="89"/>
    </row>
    <row r="194" spans="1:1" ht="17.7" x14ac:dyDescent="0.6">
      <c r="A194" s="89"/>
    </row>
    <row r="195" spans="1:1" ht="17.7" x14ac:dyDescent="0.6">
      <c r="A195" s="89"/>
    </row>
    <row r="196" spans="1:1" ht="17.7" x14ac:dyDescent="0.6">
      <c r="A196" s="89"/>
    </row>
    <row r="197" spans="1:1" ht="17.7" x14ac:dyDescent="0.6">
      <c r="A197" s="89"/>
    </row>
    <row r="198" spans="1:1" ht="17.7" x14ac:dyDescent="0.6">
      <c r="A198" s="89"/>
    </row>
    <row r="199" spans="1:1" ht="17.7" x14ac:dyDescent="0.6">
      <c r="A199" s="89"/>
    </row>
    <row r="200" spans="1:1" ht="17.7" x14ac:dyDescent="0.6">
      <c r="A200" s="89"/>
    </row>
    <row r="201" spans="1:1" ht="17.7" x14ac:dyDescent="0.6">
      <c r="A201" s="89"/>
    </row>
    <row r="202" spans="1:1" ht="17.7" x14ac:dyDescent="0.6">
      <c r="A202" s="89"/>
    </row>
    <row r="203" spans="1:1" ht="17.7" x14ac:dyDescent="0.6">
      <c r="A203" s="89"/>
    </row>
    <row r="204" spans="1:1" ht="17.7" x14ac:dyDescent="0.6">
      <c r="A204" s="89"/>
    </row>
    <row r="205" spans="1:1" ht="17.7" x14ac:dyDescent="0.6">
      <c r="A205" s="89"/>
    </row>
    <row r="206" spans="1:1" ht="17.7" x14ac:dyDescent="0.6">
      <c r="A206" s="89"/>
    </row>
    <row r="207" spans="1:1" ht="17.7" x14ac:dyDescent="0.6">
      <c r="A207" s="89"/>
    </row>
    <row r="208" spans="1:1" ht="17.7" x14ac:dyDescent="0.6">
      <c r="A208" s="89"/>
    </row>
    <row r="209" spans="1:1" ht="17.7" x14ac:dyDescent="0.6">
      <c r="A209" s="89"/>
    </row>
    <row r="210" spans="1:1" ht="17.7" x14ac:dyDescent="0.6">
      <c r="A210" s="89"/>
    </row>
    <row r="211" spans="1:1" ht="17.7" x14ac:dyDescent="0.6">
      <c r="A211" s="89"/>
    </row>
    <row r="212" spans="1:1" ht="17.7" x14ac:dyDescent="0.6">
      <c r="A212" s="89"/>
    </row>
    <row r="213" spans="1:1" ht="17.7" x14ac:dyDescent="0.6">
      <c r="A213" s="89"/>
    </row>
    <row r="214" spans="1:1" ht="17.7" x14ac:dyDescent="0.6">
      <c r="A214" s="89"/>
    </row>
    <row r="215" spans="1:1" ht="17.7" x14ac:dyDescent="0.6">
      <c r="A215" s="89"/>
    </row>
    <row r="216" spans="1:1" ht="17.7" x14ac:dyDescent="0.6">
      <c r="A216" s="89"/>
    </row>
    <row r="217" spans="1:1" ht="17.7" x14ac:dyDescent="0.6">
      <c r="A217" s="89"/>
    </row>
    <row r="218" spans="1:1" ht="17.7" x14ac:dyDescent="0.6">
      <c r="A218" s="89"/>
    </row>
    <row r="219" spans="1:1" ht="17.7" x14ac:dyDescent="0.6">
      <c r="A219" s="89"/>
    </row>
    <row r="220" spans="1:1" ht="17.7" x14ac:dyDescent="0.6">
      <c r="A220" s="89"/>
    </row>
    <row r="221" spans="1:1" ht="17.7" x14ac:dyDescent="0.6">
      <c r="A221" s="89"/>
    </row>
    <row r="222" spans="1:1" ht="17.7" x14ac:dyDescent="0.6">
      <c r="A222" s="89"/>
    </row>
    <row r="223" spans="1:1" ht="17.7" x14ac:dyDescent="0.6">
      <c r="A223" s="89"/>
    </row>
    <row r="224" spans="1:1" ht="17.7" x14ac:dyDescent="0.6">
      <c r="A224" s="89"/>
    </row>
    <row r="225" spans="1:1" ht="17.7" x14ac:dyDescent="0.6">
      <c r="A225" s="89"/>
    </row>
    <row r="226" spans="1:1" ht="17.7" x14ac:dyDescent="0.6">
      <c r="A226" s="89"/>
    </row>
    <row r="227" spans="1:1" ht="17.7" x14ac:dyDescent="0.6">
      <c r="A227" s="89"/>
    </row>
    <row r="228" spans="1:1" ht="17.7" x14ac:dyDescent="0.6">
      <c r="A228" s="89"/>
    </row>
    <row r="229" spans="1:1" ht="17.7" x14ac:dyDescent="0.6">
      <c r="A229" s="89"/>
    </row>
    <row r="230" spans="1:1" ht="17.7" x14ac:dyDescent="0.6">
      <c r="A230" s="89"/>
    </row>
    <row r="231" spans="1:1" ht="17.7" x14ac:dyDescent="0.6">
      <c r="A231" s="89"/>
    </row>
    <row r="232" spans="1:1" ht="17.7" x14ac:dyDescent="0.6">
      <c r="A232" s="89"/>
    </row>
    <row r="233" spans="1:1" ht="17.7" x14ac:dyDescent="0.6">
      <c r="A233" s="89"/>
    </row>
    <row r="234" spans="1:1" ht="17.7" x14ac:dyDescent="0.6">
      <c r="A234" s="89"/>
    </row>
    <row r="235" spans="1:1" ht="17.7" x14ac:dyDescent="0.6">
      <c r="A235" s="89"/>
    </row>
    <row r="236" spans="1:1" ht="17.7" x14ac:dyDescent="0.6">
      <c r="A236" s="89"/>
    </row>
    <row r="237" spans="1:1" ht="17.7" x14ac:dyDescent="0.6">
      <c r="A237" s="89"/>
    </row>
    <row r="238" spans="1:1" ht="17.7" x14ac:dyDescent="0.6">
      <c r="A238" s="89"/>
    </row>
    <row r="239" spans="1:1" ht="17.7" x14ac:dyDescent="0.6">
      <c r="A239" s="89"/>
    </row>
    <row r="240" spans="1:1" ht="17.7" x14ac:dyDescent="0.6">
      <c r="A240" s="89"/>
    </row>
    <row r="241" spans="1:1" ht="17.7" x14ac:dyDescent="0.6">
      <c r="A241" s="89"/>
    </row>
    <row r="242" spans="1:1" ht="17.7" x14ac:dyDescent="0.6">
      <c r="A242" s="89"/>
    </row>
    <row r="243" spans="1:1" ht="17.7" x14ac:dyDescent="0.6">
      <c r="A243" s="89"/>
    </row>
    <row r="244" spans="1:1" ht="17.7" x14ac:dyDescent="0.6">
      <c r="A244" s="89"/>
    </row>
    <row r="245" spans="1:1" ht="17.7" x14ac:dyDescent="0.6">
      <c r="A245" s="89"/>
    </row>
    <row r="246" spans="1:1" ht="17.7" x14ac:dyDescent="0.6">
      <c r="A246" s="89"/>
    </row>
    <row r="247" spans="1:1" ht="17.7" x14ac:dyDescent="0.6">
      <c r="A247" s="89"/>
    </row>
    <row r="248" spans="1:1" ht="17.7" x14ac:dyDescent="0.6">
      <c r="A248" s="89"/>
    </row>
    <row r="249" spans="1:1" ht="17.7" x14ac:dyDescent="0.6">
      <c r="A249" s="89"/>
    </row>
    <row r="250" spans="1:1" ht="17.7" x14ac:dyDescent="0.6">
      <c r="A250" s="89"/>
    </row>
    <row r="251" spans="1:1" ht="17.7" x14ac:dyDescent="0.6">
      <c r="A251" s="89"/>
    </row>
    <row r="252" spans="1:1" ht="17.7" x14ac:dyDescent="0.6">
      <c r="A252" s="89"/>
    </row>
    <row r="253" spans="1:1" ht="17.7" x14ac:dyDescent="0.6">
      <c r="A253" s="89"/>
    </row>
    <row r="254" spans="1:1" ht="17.7" x14ac:dyDescent="0.6">
      <c r="A254" s="89"/>
    </row>
    <row r="255" spans="1:1" ht="17.7" x14ac:dyDescent="0.6">
      <c r="A255" s="89"/>
    </row>
    <row r="256" spans="1:1" ht="17.7" x14ac:dyDescent="0.6">
      <c r="A256" s="89"/>
    </row>
    <row r="257" spans="1:1" ht="17.7" x14ac:dyDescent="0.6">
      <c r="A257" s="89"/>
    </row>
    <row r="258" spans="1:1" ht="17.7" x14ac:dyDescent="0.6">
      <c r="A258" s="89"/>
    </row>
    <row r="259" spans="1:1" ht="17.7" x14ac:dyDescent="0.6">
      <c r="A259" s="89"/>
    </row>
    <row r="260" spans="1:1" ht="17.7" x14ac:dyDescent="0.6">
      <c r="A260" s="89"/>
    </row>
    <row r="261" spans="1:1" ht="17.7" x14ac:dyDescent="0.6">
      <c r="A261" s="89"/>
    </row>
    <row r="262" spans="1:1" ht="17.7" x14ac:dyDescent="0.6">
      <c r="A262" s="89"/>
    </row>
    <row r="263" spans="1:1" ht="17.7" x14ac:dyDescent="0.6">
      <c r="A263" s="89"/>
    </row>
    <row r="264" spans="1:1" ht="17.7" x14ac:dyDescent="0.6">
      <c r="A264" s="89"/>
    </row>
    <row r="265" spans="1:1" ht="17.7" x14ac:dyDescent="0.6">
      <c r="A265" s="89"/>
    </row>
    <row r="266" spans="1:1" ht="17.7" x14ac:dyDescent="0.6">
      <c r="A266" s="89"/>
    </row>
    <row r="267" spans="1:1" ht="17.7" x14ac:dyDescent="0.6">
      <c r="A267" s="89"/>
    </row>
    <row r="268" spans="1:1" ht="17.7" x14ac:dyDescent="0.6">
      <c r="A268" s="89"/>
    </row>
    <row r="269" spans="1:1" ht="17.7" x14ac:dyDescent="0.6">
      <c r="A269" s="89"/>
    </row>
    <row r="270" spans="1:1" ht="17.7" x14ac:dyDescent="0.6">
      <c r="A270" s="89"/>
    </row>
    <row r="271" spans="1:1" ht="17.7" x14ac:dyDescent="0.6">
      <c r="A271" s="89"/>
    </row>
    <row r="272" spans="1:1" ht="17.7" x14ac:dyDescent="0.6">
      <c r="A272" s="89"/>
    </row>
    <row r="273" spans="1:1" ht="17.7" x14ac:dyDescent="0.6">
      <c r="A273" s="89"/>
    </row>
    <row r="274" spans="1:1" ht="17.7" x14ac:dyDescent="0.6">
      <c r="A274" s="89"/>
    </row>
    <row r="275" spans="1:1" ht="17.7" x14ac:dyDescent="0.6">
      <c r="A275" s="89"/>
    </row>
    <row r="276" spans="1:1" ht="17.7" x14ac:dyDescent="0.6">
      <c r="A276" s="89"/>
    </row>
    <row r="277" spans="1:1" ht="17.7" x14ac:dyDescent="0.6">
      <c r="A277" s="89"/>
    </row>
    <row r="278" spans="1:1" ht="17.7" x14ac:dyDescent="0.6">
      <c r="A278" s="89"/>
    </row>
    <row r="279" spans="1:1" ht="17.7" x14ac:dyDescent="0.6">
      <c r="A279" s="89"/>
    </row>
    <row r="280" spans="1:1" ht="17.7" x14ac:dyDescent="0.6">
      <c r="A280" s="89"/>
    </row>
    <row r="281" spans="1:1" ht="17.7" x14ac:dyDescent="0.6">
      <c r="A281" s="89"/>
    </row>
    <row r="282" spans="1:1" ht="17.7" x14ac:dyDescent="0.6">
      <c r="A282" s="89"/>
    </row>
    <row r="283" spans="1:1" ht="17.7" x14ac:dyDescent="0.6">
      <c r="A283" s="89"/>
    </row>
    <row r="284" spans="1:1" ht="17.7" x14ac:dyDescent="0.6">
      <c r="A284" s="89"/>
    </row>
    <row r="285" spans="1:1" ht="17.7" x14ac:dyDescent="0.6">
      <c r="A285" s="89"/>
    </row>
    <row r="286" spans="1:1" ht="17.7" x14ac:dyDescent="0.6">
      <c r="A286" s="89"/>
    </row>
    <row r="287" spans="1:1" ht="17.7" x14ac:dyDescent="0.6">
      <c r="A287" s="89"/>
    </row>
    <row r="288" spans="1:1" ht="17.7" x14ac:dyDescent="0.6">
      <c r="A288" s="89"/>
    </row>
    <row r="289" spans="1:1" ht="17.7" x14ac:dyDescent="0.6">
      <c r="A289" s="89"/>
    </row>
    <row r="290" spans="1:1" ht="17.7" x14ac:dyDescent="0.6">
      <c r="A290" s="89"/>
    </row>
    <row r="291" spans="1:1" ht="17.7" x14ac:dyDescent="0.6">
      <c r="A291" s="89"/>
    </row>
    <row r="292" spans="1:1" ht="17.7" x14ac:dyDescent="0.6">
      <c r="A292" s="89"/>
    </row>
    <row r="293" spans="1:1" ht="17.7" x14ac:dyDescent="0.6">
      <c r="A293" s="89"/>
    </row>
    <row r="294" spans="1:1" ht="17.7" x14ac:dyDescent="0.6">
      <c r="A294" s="89"/>
    </row>
    <row r="295" spans="1:1" ht="17.7" x14ac:dyDescent="0.6">
      <c r="A295" s="89"/>
    </row>
    <row r="296" spans="1:1" ht="17.7" x14ac:dyDescent="0.6">
      <c r="A296" s="89"/>
    </row>
    <row r="297" spans="1:1" ht="17.7" x14ac:dyDescent="0.6">
      <c r="A297" s="89"/>
    </row>
    <row r="298" spans="1:1" ht="17.7" x14ac:dyDescent="0.6">
      <c r="A298" s="89"/>
    </row>
    <row r="299" spans="1:1" ht="17.7" x14ac:dyDescent="0.6">
      <c r="A299" s="89"/>
    </row>
    <row r="300" spans="1:1" ht="17.7" x14ac:dyDescent="0.6">
      <c r="A300" s="89"/>
    </row>
    <row r="301" spans="1:1" ht="17.7" x14ac:dyDescent="0.6">
      <c r="A301" s="89"/>
    </row>
    <row r="302" spans="1:1" ht="17.7" x14ac:dyDescent="0.6">
      <c r="A302" s="89"/>
    </row>
    <row r="303" spans="1:1" ht="17.7" x14ac:dyDescent="0.6">
      <c r="A303" s="89"/>
    </row>
    <row r="304" spans="1:1" ht="17.7" x14ac:dyDescent="0.6">
      <c r="A304" s="89"/>
    </row>
    <row r="305" spans="1:1" ht="17.7" x14ac:dyDescent="0.6">
      <c r="A305" s="89"/>
    </row>
    <row r="306" spans="1:1" ht="17.7" x14ac:dyDescent="0.6">
      <c r="A306" s="89"/>
    </row>
    <row r="307" spans="1:1" ht="17.7" x14ac:dyDescent="0.6">
      <c r="A307" s="89"/>
    </row>
    <row r="308" spans="1:1" ht="17.7" x14ac:dyDescent="0.6">
      <c r="A308" s="89"/>
    </row>
    <row r="309" spans="1:1" ht="17.7" x14ac:dyDescent="0.6">
      <c r="A309" s="89"/>
    </row>
    <row r="310" spans="1:1" ht="17.7" x14ac:dyDescent="0.6">
      <c r="A310" s="89"/>
    </row>
    <row r="311" spans="1:1" ht="17.7" x14ac:dyDescent="0.6">
      <c r="A311" s="89"/>
    </row>
    <row r="312" spans="1:1" ht="17.7" x14ac:dyDescent="0.6">
      <c r="A312" s="89"/>
    </row>
    <row r="313" spans="1:1" ht="17.7" x14ac:dyDescent="0.6">
      <c r="A313" s="89"/>
    </row>
    <row r="314" spans="1:1" ht="17.7" x14ac:dyDescent="0.6">
      <c r="A314" s="89"/>
    </row>
    <row r="315" spans="1:1" ht="17.7" x14ac:dyDescent="0.6">
      <c r="A315" s="89"/>
    </row>
    <row r="316" spans="1:1" ht="17.7" x14ac:dyDescent="0.6">
      <c r="A316" s="89"/>
    </row>
    <row r="317" spans="1:1" ht="17.7" x14ac:dyDescent="0.6">
      <c r="A317" s="89"/>
    </row>
    <row r="318" spans="1:1" ht="17.7" x14ac:dyDescent="0.6">
      <c r="A318" s="89"/>
    </row>
    <row r="319" spans="1:1" ht="17.7" x14ac:dyDescent="0.6">
      <c r="A319" s="89"/>
    </row>
    <row r="320" spans="1:1" ht="17.7" x14ac:dyDescent="0.6">
      <c r="A320" s="89"/>
    </row>
    <row r="321" spans="1:1" ht="17.7" x14ac:dyDescent="0.6">
      <c r="A321" s="89"/>
    </row>
    <row r="322" spans="1:1" ht="17.7" x14ac:dyDescent="0.6">
      <c r="A322" s="89"/>
    </row>
    <row r="323" spans="1:1" ht="17.7" x14ac:dyDescent="0.6">
      <c r="A323" s="89"/>
    </row>
    <row r="324" spans="1:1" ht="17.7" x14ac:dyDescent="0.6">
      <c r="A324" s="89"/>
    </row>
    <row r="325" spans="1:1" ht="17.7" x14ac:dyDescent="0.6">
      <c r="A325" s="89"/>
    </row>
    <row r="326" spans="1:1" ht="17.7" x14ac:dyDescent="0.6">
      <c r="A326" s="89"/>
    </row>
    <row r="327" spans="1:1" ht="17.7" x14ac:dyDescent="0.6">
      <c r="A327" s="89"/>
    </row>
    <row r="328" spans="1:1" ht="17.7" x14ac:dyDescent="0.6">
      <c r="A328" s="89"/>
    </row>
    <row r="329" spans="1:1" ht="17.7" x14ac:dyDescent="0.6">
      <c r="A329" s="89"/>
    </row>
    <row r="330" spans="1:1" ht="17.7" x14ac:dyDescent="0.6">
      <c r="A330" s="89"/>
    </row>
    <row r="331" spans="1:1" ht="17.7" x14ac:dyDescent="0.6">
      <c r="A331" s="89"/>
    </row>
    <row r="332" spans="1:1" ht="17.7" x14ac:dyDescent="0.6">
      <c r="A332" s="89"/>
    </row>
    <row r="333" spans="1:1" ht="17.7" x14ac:dyDescent="0.6">
      <c r="A333" s="89"/>
    </row>
    <row r="334" spans="1:1" ht="17.7" x14ac:dyDescent="0.6">
      <c r="A334" s="89"/>
    </row>
    <row r="335" spans="1:1" ht="17.7" x14ac:dyDescent="0.6">
      <c r="A335" s="89"/>
    </row>
    <row r="336" spans="1:1" ht="17.7" x14ac:dyDescent="0.6">
      <c r="A336" s="89"/>
    </row>
    <row r="337" spans="1:1" ht="17.7" x14ac:dyDescent="0.6">
      <c r="A337" s="89"/>
    </row>
    <row r="338" spans="1:1" ht="17.7" x14ac:dyDescent="0.6">
      <c r="A338" s="89"/>
    </row>
    <row r="339" spans="1:1" ht="17.7" x14ac:dyDescent="0.6">
      <c r="A339" s="89"/>
    </row>
    <row r="340" spans="1:1" ht="17.7" x14ac:dyDescent="0.6">
      <c r="A340" s="89"/>
    </row>
    <row r="341" spans="1:1" ht="17.7" x14ac:dyDescent="0.6">
      <c r="A341" s="89"/>
    </row>
    <row r="342" spans="1:1" ht="17.7" x14ac:dyDescent="0.6">
      <c r="A342" s="89"/>
    </row>
    <row r="343" spans="1:1" ht="17.7" x14ac:dyDescent="0.6">
      <c r="A343" s="89"/>
    </row>
    <row r="344" spans="1:1" ht="17.7" x14ac:dyDescent="0.6">
      <c r="A344" s="89"/>
    </row>
    <row r="345" spans="1:1" ht="17.7" x14ac:dyDescent="0.6">
      <c r="A345" s="89"/>
    </row>
    <row r="346" spans="1:1" ht="17.7" x14ac:dyDescent="0.6">
      <c r="A346" s="89"/>
    </row>
    <row r="347" spans="1:1" ht="17.7" x14ac:dyDescent="0.6">
      <c r="A347" s="89"/>
    </row>
    <row r="348" spans="1:1" ht="17.7" x14ac:dyDescent="0.6">
      <c r="A348" s="89"/>
    </row>
    <row r="349" spans="1:1" ht="17.7" x14ac:dyDescent="0.6">
      <c r="A349" s="89"/>
    </row>
    <row r="350" spans="1:1" ht="17.7" x14ac:dyDescent="0.6">
      <c r="A350" s="89"/>
    </row>
    <row r="351" spans="1:1" ht="17.7" x14ac:dyDescent="0.6">
      <c r="A351" s="89"/>
    </row>
    <row r="352" spans="1:1" ht="17.7" x14ac:dyDescent="0.6">
      <c r="A352" s="89"/>
    </row>
    <row r="353" spans="1:1" ht="17.7" x14ac:dyDescent="0.6">
      <c r="A353" s="89"/>
    </row>
    <row r="354" spans="1:1" ht="17.7" x14ac:dyDescent="0.6">
      <c r="A354" s="89"/>
    </row>
    <row r="355" spans="1:1" ht="17.7" x14ac:dyDescent="0.6">
      <c r="A355" s="89"/>
    </row>
    <row r="356" spans="1:1" ht="17.7" x14ac:dyDescent="0.6">
      <c r="A356" s="89"/>
    </row>
    <row r="357" spans="1:1" ht="17.7" x14ac:dyDescent="0.6">
      <c r="A357" s="89"/>
    </row>
    <row r="358" spans="1:1" ht="17.7" x14ac:dyDescent="0.6">
      <c r="A358" s="89"/>
    </row>
    <row r="359" spans="1:1" ht="17.7" x14ac:dyDescent="0.6">
      <c r="A359" s="89"/>
    </row>
    <row r="360" spans="1:1" ht="17.7" x14ac:dyDescent="0.6">
      <c r="A360" s="89"/>
    </row>
    <row r="361" spans="1:1" ht="17.7" x14ac:dyDescent="0.6">
      <c r="A361" s="89"/>
    </row>
    <row r="362" spans="1:1" ht="17.7" x14ac:dyDescent="0.6">
      <c r="A362" s="89"/>
    </row>
    <row r="363" spans="1:1" ht="17.7" x14ac:dyDescent="0.6">
      <c r="A363" s="89"/>
    </row>
    <row r="364" spans="1:1" ht="17.7" x14ac:dyDescent="0.6">
      <c r="A364" s="89"/>
    </row>
    <row r="365" spans="1:1" ht="17.7" x14ac:dyDescent="0.6">
      <c r="A365" s="89"/>
    </row>
    <row r="366" spans="1:1" ht="17.7" x14ac:dyDescent="0.6">
      <c r="A366" s="89"/>
    </row>
    <row r="367" spans="1:1" ht="17.7" x14ac:dyDescent="0.6">
      <c r="A367" s="89"/>
    </row>
    <row r="368" spans="1:1" ht="17.7" x14ac:dyDescent="0.6">
      <c r="A368" s="89"/>
    </row>
    <row r="369" spans="1:1" ht="17.7" x14ac:dyDescent="0.6">
      <c r="A369" s="89"/>
    </row>
    <row r="370" spans="1:1" ht="17.7" x14ac:dyDescent="0.6">
      <c r="A370" s="89"/>
    </row>
    <row r="371" spans="1:1" ht="17.7" x14ac:dyDescent="0.6">
      <c r="A371" s="89"/>
    </row>
    <row r="372" spans="1:1" ht="17.7" x14ac:dyDescent="0.6">
      <c r="A372" s="89"/>
    </row>
    <row r="373" spans="1:1" ht="17.7" x14ac:dyDescent="0.6">
      <c r="A373" s="89"/>
    </row>
    <row r="374" spans="1:1" ht="17.7" x14ac:dyDescent="0.6">
      <c r="A374" s="89"/>
    </row>
    <row r="375" spans="1:1" ht="17.7" x14ac:dyDescent="0.6">
      <c r="A375" s="89"/>
    </row>
    <row r="376" spans="1:1" ht="17.7" x14ac:dyDescent="0.6">
      <c r="A376" s="89"/>
    </row>
    <row r="377" spans="1:1" ht="17.7" x14ac:dyDescent="0.6">
      <c r="A377" s="89"/>
    </row>
    <row r="378" spans="1:1" ht="17.7" x14ac:dyDescent="0.6">
      <c r="A378" s="89"/>
    </row>
    <row r="379" spans="1:1" ht="17.7" x14ac:dyDescent="0.6">
      <c r="A379" s="89"/>
    </row>
    <row r="380" spans="1:1" ht="17.7" x14ac:dyDescent="0.6">
      <c r="A380" s="89"/>
    </row>
    <row r="381" spans="1:1" ht="17.7" x14ac:dyDescent="0.6">
      <c r="A381" s="89"/>
    </row>
    <row r="382" spans="1:1" ht="17.7" x14ac:dyDescent="0.6">
      <c r="A382" s="89"/>
    </row>
    <row r="383" spans="1:1" ht="17.7" x14ac:dyDescent="0.6">
      <c r="A383" s="89"/>
    </row>
    <row r="384" spans="1:1" ht="17.7" x14ac:dyDescent="0.6">
      <c r="A384" s="89"/>
    </row>
    <row r="385" spans="1:1" ht="17.7" x14ac:dyDescent="0.6">
      <c r="A385" s="89"/>
    </row>
    <row r="386" spans="1:1" ht="17.7" x14ac:dyDescent="0.6">
      <c r="A386" s="89"/>
    </row>
    <row r="387" spans="1:1" ht="17.7" x14ac:dyDescent="0.6">
      <c r="A387" s="89"/>
    </row>
    <row r="388" spans="1:1" ht="17.7" x14ac:dyDescent="0.6">
      <c r="A388" s="89"/>
    </row>
    <row r="389" spans="1:1" ht="17.7" x14ac:dyDescent="0.6">
      <c r="A389" s="89"/>
    </row>
    <row r="390" spans="1:1" ht="17.7" x14ac:dyDescent="0.6">
      <c r="A390" s="89"/>
    </row>
    <row r="391" spans="1:1" ht="17.7" x14ac:dyDescent="0.6">
      <c r="A391" s="89"/>
    </row>
    <row r="392" spans="1:1" ht="17.7" x14ac:dyDescent="0.6">
      <c r="A392" s="89"/>
    </row>
    <row r="393" spans="1:1" ht="17.7" x14ac:dyDescent="0.6">
      <c r="A393" s="89"/>
    </row>
    <row r="394" spans="1:1" ht="17.7" x14ac:dyDescent="0.6">
      <c r="A394" s="89"/>
    </row>
    <row r="395" spans="1:1" ht="17.7" x14ac:dyDescent="0.6">
      <c r="A395" s="89"/>
    </row>
    <row r="396" spans="1:1" ht="17.7" x14ac:dyDescent="0.6">
      <c r="A396" s="89"/>
    </row>
    <row r="397" spans="1:1" ht="17.7" x14ac:dyDescent="0.6">
      <c r="A397" s="89"/>
    </row>
    <row r="398" spans="1:1" ht="17.7" x14ac:dyDescent="0.6">
      <c r="A398" s="89"/>
    </row>
    <row r="399" spans="1:1" ht="17.7" x14ac:dyDescent="0.6">
      <c r="A399" s="89"/>
    </row>
    <row r="400" spans="1:1" ht="17.7" x14ac:dyDescent="0.6">
      <c r="A400" s="89"/>
    </row>
    <row r="401" spans="1:1" ht="17.7" x14ac:dyDescent="0.6">
      <c r="A401" s="89"/>
    </row>
    <row r="402" spans="1:1" ht="17.7" x14ac:dyDescent="0.6">
      <c r="A402" s="89"/>
    </row>
    <row r="403" spans="1:1" ht="17.7" x14ac:dyDescent="0.6">
      <c r="A403" s="89"/>
    </row>
    <row r="404" spans="1:1" ht="17.7" x14ac:dyDescent="0.6">
      <c r="A404" s="89"/>
    </row>
    <row r="405" spans="1:1" ht="17.7" x14ac:dyDescent="0.6">
      <c r="A405" s="89"/>
    </row>
    <row r="406" spans="1:1" ht="17.7" x14ac:dyDescent="0.6">
      <c r="A406" s="89"/>
    </row>
    <row r="407" spans="1:1" ht="17.7" x14ac:dyDescent="0.6">
      <c r="A407" s="89"/>
    </row>
    <row r="408" spans="1:1" ht="17.7" x14ac:dyDescent="0.6">
      <c r="A408" s="89"/>
    </row>
    <row r="409" spans="1:1" ht="17.7" x14ac:dyDescent="0.6">
      <c r="A409" s="89"/>
    </row>
    <row r="410" spans="1:1" ht="17.7" x14ac:dyDescent="0.6">
      <c r="A410" s="89"/>
    </row>
    <row r="411" spans="1:1" ht="17.7" x14ac:dyDescent="0.6">
      <c r="A411" s="89"/>
    </row>
    <row r="412" spans="1:1" ht="17.7" x14ac:dyDescent="0.6">
      <c r="A412" s="89"/>
    </row>
    <row r="413" spans="1:1" ht="17.7" x14ac:dyDescent="0.6">
      <c r="A413" s="89"/>
    </row>
    <row r="414" spans="1:1" ht="17.7" x14ac:dyDescent="0.6">
      <c r="A414" s="89"/>
    </row>
    <row r="415" spans="1:1" ht="17.7" x14ac:dyDescent="0.6">
      <c r="A415" s="89"/>
    </row>
    <row r="416" spans="1:1" ht="17.7" x14ac:dyDescent="0.6">
      <c r="A416" s="89"/>
    </row>
    <row r="417" spans="1:1" ht="17.7" x14ac:dyDescent="0.6">
      <c r="A417" s="89"/>
    </row>
    <row r="418" spans="1:1" ht="17.7" x14ac:dyDescent="0.6">
      <c r="A418" s="89"/>
    </row>
    <row r="419" spans="1:1" ht="17.7" x14ac:dyDescent="0.6">
      <c r="A419" s="89"/>
    </row>
    <row r="420" spans="1:1" ht="17.7" x14ac:dyDescent="0.6">
      <c r="A420" s="89"/>
    </row>
    <row r="421" spans="1:1" ht="17.7" x14ac:dyDescent="0.6">
      <c r="A421" s="89"/>
    </row>
    <row r="422" spans="1:1" ht="17.7" x14ac:dyDescent="0.6">
      <c r="A422" s="89"/>
    </row>
    <row r="423" spans="1:1" ht="17.7" x14ac:dyDescent="0.6">
      <c r="A423" s="89"/>
    </row>
    <row r="424" spans="1:1" ht="17.7" x14ac:dyDescent="0.6">
      <c r="A424" s="89"/>
    </row>
    <row r="425" spans="1:1" ht="17.7" x14ac:dyDescent="0.6">
      <c r="A425" s="89"/>
    </row>
    <row r="426" spans="1:1" ht="17.7" x14ac:dyDescent="0.6">
      <c r="A426" s="89"/>
    </row>
    <row r="427" spans="1:1" ht="17.7" x14ac:dyDescent="0.6">
      <c r="A427" s="89"/>
    </row>
    <row r="428" spans="1:1" ht="17.7" x14ac:dyDescent="0.6">
      <c r="A428" s="89"/>
    </row>
    <row r="429" spans="1:1" ht="17.7" x14ac:dyDescent="0.6">
      <c r="A429" s="89"/>
    </row>
    <row r="430" spans="1:1" ht="17.7" x14ac:dyDescent="0.6">
      <c r="A430" s="89"/>
    </row>
    <row r="431" spans="1:1" ht="17.7" x14ac:dyDescent="0.6">
      <c r="A431" s="89"/>
    </row>
    <row r="432" spans="1:1" ht="17.7" x14ac:dyDescent="0.6">
      <c r="A432" s="89"/>
    </row>
    <row r="433" spans="1:1" ht="17.7" x14ac:dyDescent="0.6">
      <c r="A433" s="89"/>
    </row>
    <row r="434" spans="1:1" ht="17.7" x14ac:dyDescent="0.6">
      <c r="A434" s="89"/>
    </row>
    <row r="435" spans="1:1" ht="17.7" x14ac:dyDescent="0.6">
      <c r="A435" s="89"/>
    </row>
    <row r="436" spans="1:1" ht="17.7" x14ac:dyDescent="0.6">
      <c r="A436" s="89"/>
    </row>
    <row r="437" spans="1:1" ht="17.7" x14ac:dyDescent="0.6">
      <c r="A437" s="89"/>
    </row>
    <row r="438" spans="1:1" ht="17.7" x14ac:dyDescent="0.6">
      <c r="A438" s="89"/>
    </row>
    <row r="439" spans="1:1" ht="17.7" x14ac:dyDescent="0.6">
      <c r="A439" s="89"/>
    </row>
    <row r="440" spans="1:1" ht="17.7" x14ac:dyDescent="0.6">
      <c r="A440" s="89"/>
    </row>
    <row r="441" spans="1:1" ht="17.7" x14ac:dyDescent="0.6">
      <c r="A441" s="89"/>
    </row>
    <row r="442" spans="1:1" ht="17.7" x14ac:dyDescent="0.6">
      <c r="A442" s="89"/>
    </row>
    <row r="443" spans="1:1" ht="17.7" x14ac:dyDescent="0.6">
      <c r="A443" s="89"/>
    </row>
    <row r="444" spans="1:1" ht="17.7" x14ac:dyDescent="0.6">
      <c r="A444" s="89"/>
    </row>
    <row r="445" spans="1:1" ht="17.7" x14ac:dyDescent="0.6">
      <c r="A445" s="89"/>
    </row>
    <row r="446" spans="1:1" ht="17.7" x14ac:dyDescent="0.6">
      <c r="A446" s="89"/>
    </row>
    <row r="447" spans="1:1" ht="17.7" x14ac:dyDescent="0.6">
      <c r="A447" s="89"/>
    </row>
    <row r="448" spans="1:1" ht="17.7" x14ac:dyDescent="0.6">
      <c r="A448" s="89"/>
    </row>
    <row r="449" spans="1:1" ht="17.7" x14ac:dyDescent="0.6">
      <c r="A449" s="89"/>
    </row>
    <row r="450" spans="1:1" ht="17.7" x14ac:dyDescent="0.6">
      <c r="A450" s="89"/>
    </row>
    <row r="451" spans="1:1" ht="17.7" x14ac:dyDescent="0.6">
      <c r="A451" s="89"/>
    </row>
    <row r="452" spans="1:1" ht="17.7" x14ac:dyDescent="0.6">
      <c r="A452" s="89"/>
    </row>
    <row r="453" spans="1:1" ht="17.7" x14ac:dyDescent="0.6">
      <c r="A453" s="89"/>
    </row>
    <row r="454" spans="1:1" ht="17.7" x14ac:dyDescent="0.6">
      <c r="A454" s="89"/>
    </row>
    <row r="455" spans="1:1" ht="17.7" x14ac:dyDescent="0.6">
      <c r="A455" s="89"/>
    </row>
    <row r="456" spans="1:1" ht="17.7" x14ac:dyDescent="0.6">
      <c r="A456" s="89"/>
    </row>
    <row r="457" spans="1:1" ht="17.7" x14ac:dyDescent="0.6">
      <c r="A457" s="89"/>
    </row>
    <row r="458" spans="1:1" ht="17.7" x14ac:dyDescent="0.6">
      <c r="A458" s="89"/>
    </row>
    <row r="459" spans="1:1" ht="17.7" x14ac:dyDescent="0.6">
      <c r="A459" s="89"/>
    </row>
    <row r="460" spans="1:1" ht="17.7" x14ac:dyDescent="0.6">
      <c r="A460" s="89"/>
    </row>
    <row r="461" spans="1:1" ht="17.7" x14ac:dyDescent="0.6">
      <c r="A461" s="89"/>
    </row>
    <row r="462" spans="1:1" ht="17.7" x14ac:dyDescent="0.6">
      <c r="A462" s="89"/>
    </row>
    <row r="463" spans="1:1" ht="17.7" x14ac:dyDescent="0.6">
      <c r="A463" s="89"/>
    </row>
    <row r="464" spans="1:1" ht="17.7" x14ac:dyDescent="0.6">
      <c r="A464" s="89"/>
    </row>
    <row r="465" spans="1:1" ht="17.7" x14ac:dyDescent="0.6">
      <c r="A465" s="89"/>
    </row>
    <row r="466" spans="1:1" ht="17.7" x14ac:dyDescent="0.6">
      <c r="A466" s="89"/>
    </row>
    <row r="467" spans="1:1" ht="17.7" x14ac:dyDescent="0.6">
      <c r="A467" s="89"/>
    </row>
    <row r="468" spans="1:1" ht="17.7" x14ac:dyDescent="0.6">
      <c r="A468" s="89"/>
    </row>
    <row r="469" spans="1:1" ht="17.7" x14ac:dyDescent="0.6">
      <c r="A469" s="89"/>
    </row>
    <row r="470" spans="1:1" ht="17.7" x14ac:dyDescent="0.6">
      <c r="A470" s="89"/>
    </row>
    <row r="471" spans="1:1" ht="17.7" x14ac:dyDescent="0.6">
      <c r="A471" s="89"/>
    </row>
    <row r="472" spans="1:1" ht="17.7" x14ac:dyDescent="0.6">
      <c r="A472" s="89"/>
    </row>
    <row r="473" spans="1:1" ht="17.7" x14ac:dyDescent="0.6">
      <c r="A473" s="89"/>
    </row>
    <row r="474" spans="1:1" ht="17.7" x14ac:dyDescent="0.6">
      <c r="A474" s="89"/>
    </row>
    <row r="475" spans="1:1" ht="17.7" x14ac:dyDescent="0.6">
      <c r="A475" s="89"/>
    </row>
    <row r="476" spans="1:1" ht="17.7" x14ac:dyDescent="0.6">
      <c r="A476" s="89"/>
    </row>
    <row r="477" spans="1:1" ht="17.7" x14ac:dyDescent="0.6">
      <c r="A477" s="89"/>
    </row>
    <row r="478" spans="1:1" ht="17.7" x14ac:dyDescent="0.6">
      <c r="A478" s="89"/>
    </row>
    <row r="479" spans="1:1" ht="17.7" x14ac:dyDescent="0.6">
      <c r="A479" s="89"/>
    </row>
    <row r="480" spans="1:1" ht="17.7" x14ac:dyDescent="0.6">
      <c r="A480" s="89"/>
    </row>
    <row r="481" spans="1:1" ht="17.7" x14ac:dyDescent="0.6">
      <c r="A481" s="89"/>
    </row>
    <row r="482" spans="1:1" ht="17.7" x14ac:dyDescent="0.6">
      <c r="A482" s="89"/>
    </row>
    <row r="483" spans="1:1" ht="17.7" x14ac:dyDescent="0.6">
      <c r="A483" s="89"/>
    </row>
    <row r="484" spans="1:1" ht="17.7" x14ac:dyDescent="0.6">
      <c r="A484" s="89"/>
    </row>
    <row r="485" spans="1:1" ht="17.7" x14ac:dyDescent="0.6">
      <c r="A485" s="89"/>
    </row>
    <row r="486" spans="1:1" ht="17.7" x14ac:dyDescent="0.6">
      <c r="A486" s="89"/>
    </row>
    <row r="487" spans="1:1" ht="17.7" x14ac:dyDescent="0.6">
      <c r="A487" s="89"/>
    </row>
    <row r="488" spans="1:1" ht="17.7" x14ac:dyDescent="0.6">
      <c r="A488" s="89"/>
    </row>
    <row r="489" spans="1:1" ht="17.7" x14ac:dyDescent="0.6">
      <c r="A489" s="89"/>
    </row>
    <row r="490" spans="1:1" ht="17.7" x14ac:dyDescent="0.6">
      <c r="A490" s="89"/>
    </row>
    <row r="491" spans="1:1" ht="17.7" x14ac:dyDescent="0.6">
      <c r="A491" s="89"/>
    </row>
    <row r="492" spans="1:1" ht="17.7" x14ac:dyDescent="0.6">
      <c r="A492" s="89"/>
    </row>
    <row r="493" spans="1:1" ht="17.7" x14ac:dyDescent="0.6">
      <c r="A493" s="89"/>
    </row>
    <row r="494" spans="1:1" ht="17.7" x14ac:dyDescent="0.6">
      <c r="A494" s="89"/>
    </row>
    <row r="495" spans="1:1" ht="17.7" x14ac:dyDescent="0.6">
      <c r="A495" s="89"/>
    </row>
    <row r="496" spans="1:1" ht="17.7" x14ac:dyDescent="0.6">
      <c r="A496" s="89"/>
    </row>
    <row r="497" spans="1:1" ht="17.7" x14ac:dyDescent="0.6">
      <c r="A497" s="89"/>
    </row>
    <row r="498" spans="1:1" ht="17.7" x14ac:dyDescent="0.6">
      <c r="A498" s="89"/>
    </row>
    <row r="499" spans="1:1" ht="17.7" x14ac:dyDescent="0.6">
      <c r="A499" s="89"/>
    </row>
    <row r="500" spans="1:1" ht="17.7" x14ac:dyDescent="0.6">
      <c r="A500" s="89"/>
    </row>
    <row r="501" spans="1:1" ht="17.7" x14ac:dyDescent="0.6">
      <c r="A501" s="89"/>
    </row>
    <row r="502" spans="1:1" ht="17.7" x14ac:dyDescent="0.6">
      <c r="A502" s="89"/>
    </row>
    <row r="503" spans="1:1" ht="17.7" x14ac:dyDescent="0.6">
      <c r="A503" s="89"/>
    </row>
    <row r="504" spans="1:1" ht="17.7" x14ac:dyDescent="0.6">
      <c r="A504" s="89"/>
    </row>
    <row r="505" spans="1:1" ht="17.7" x14ac:dyDescent="0.6">
      <c r="A505" s="89"/>
    </row>
    <row r="506" spans="1:1" ht="17.7" x14ac:dyDescent="0.6">
      <c r="A506" s="89"/>
    </row>
    <row r="507" spans="1:1" ht="17.7" x14ac:dyDescent="0.6">
      <c r="A507" s="89"/>
    </row>
    <row r="508" spans="1:1" ht="17.7" x14ac:dyDescent="0.6">
      <c r="A508" s="89"/>
    </row>
    <row r="509" spans="1:1" ht="17.7" x14ac:dyDescent="0.6">
      <c r="A509" s="89"/>
    </row>
    <row r="510" spans="1:1" ht="17.7" x14ac:dyDescent="0.6">
      <c r="A510" s="89"/>
    </row>
    <row r="511" spans="1:1" ht="17.7" x14ac:dyDescent="0.6">
      <c r="A511" s="89"/>
    </row>
    <row r="512" spans="1:1" ht="17.7" x14ac:dyDescent="0.6">
      <c r="A512" s="89"/>
    </row>
    <row r="513" spans="1:1" ht="17.7" x14ac:dyDescent="0.6">
      <c r="A513" s="89"/>
    </row>
    <row r="514" spans="1:1" ht="17.7" x14ac:dyDescent="0.6">
      <c r="A514" s="89"/>
    </row>
    <row r="515" spans="1:1" ht="17.7" x14ac:dyDescent="0.6">
      <c r="A515" s="89"/>
    </row>
    <row r="516" spans="1:1" ht="17.7" x14ac:dyDescent="0.6">
      <c r="A516" s="89"/>
    </row>
    <row r="517" spans="1:1" ht="17.7" x14ac:dyDescent="0.6">
      <c r="A517" s="89"/>
    </row>
    <row r="518" spans="1:1" ht="17.7" x14ac:dyDescent="0.6">
      <c r="A518" s="89"/>
    </row>
    <row r="519" spans="1:1" ht="17.7" x14ac:dyDescent="0.6">
      <c r="A519" s="89"/>
    </row>
    <row r="520" spans="1:1" ht="17.7" x14ac:dyDescent="0.6">
      <c r="A520" s="89"/>
    </row>
    <row r="521" spans="1:1" ht="17.7" x14ac:dyDescent="0.6">
      <c r="A521" s="89"/>
    </row>
    <row r="522" spans="1:1" ht="17.7" x14ac:dyDescent="0.6">
      <c r="A522" s="89"/>
    </row>
    <row r="523" spans="1:1" ht="17.7" x14ac:dyDescent="0.6">
      <c r="A523" s="89"/>
    </row>
    <row r="524" spans="1:1" ht="17.7" x14ac:dyDescent="0.6">
      <c r="A524" s="89"/>
    </row>
    <row r="525" spans="1:1" ht="17.7" x14ac:dyDescent="0.6">
      <c r="A525" s="89"/>
    </row>
    <row r="526" spans="1:1" ht="17.7" x14ac:dyDescent="0.6">
      <c r="A526" s="89"/>
    </row>
    <row r="527" spans="1:1" ht="17.7" x14ac:dyDescent="0.6">
      <c r="A527" s="89"/>
    </row>
    <row r="528" spans="1:1" ht="17.7" x14ac:dyDescent="0.6">
      <c r="A528" s="89"/>
    </row>
    <row r="529" spans="1:1" ht="17.7" x14ac:dyDescent="0.6">
      <c r="A529" s="89"/>
    </row>
    <row r="530" spans="1:1" ht="17.7" x14ac:dyDescent="0.6">
      <c r="A530" s="89"/>
    </row>
    <row r="531" spans="1:1" ht="17.7" x14ac:dyDescent="0.6">
      <c r="A531" s="89"/>
    </row>
    <row r="532" spans="1:1" ht="17.7" x14ac:dyDescent="0.6">
      <c r="A532" s="89"/>
    </row>
    <row r="533" spans="1:1" ht="17.7" x14ac:dyDescent="0.6">
      <c r="A533" s="89"/>
    </row>
    <row r="534" spans="1:1" ht="17.7" x14ac:dyDescent="0.6">
      <c r="A534" s="89"/>
    </row>
    <row r="535" spans="1:1" ht="17.7" x14ac:dyDescent="0.6">
      <c r="A535" s="89"/>
    </row>
    <row r="536" spans="1:1" ht="17.7" x14ac:dyDescent="0.6">
      <c r="A536" s="89"/>
    </row>
    <row r="537" spans="1:1" ht="17.7" x14ac:dyDescent="0.6">
      <c r="A537" s="89"/>
    </row>
    <row r="538" spans="1:1" ht="17.7" x14ac:dyDescent="0.6">
      <c r="A538" s="89"/>
    </row>
    <row r="539" spans="1:1" ht="17.7" x14ac:dyDescent="0.6">
      <c r="A539" s="89"/>
    </row>
    <row r="540" spans="1:1" ht="17.7" x14ac:dyDescent="0.6">
      <c r="A540" s="89"/>
    </row>
    <row r="541" spans="1:1" ht="17.7" x14ac:dyDescent="0.6">
      <c r="A541" s="89"/>
    </row>
    <row r="542" spans="1:1" ht="17.7" x14ac:dyDescent="0.6">
      <c r="A542" s="89"/>
    </row>
    <row r="543" spans="1:1" ht="17.7" x14ac:dyDescent="0.6">
      <c r="A543" s="89"/>
    </row>
    <row r="544" spans="1:1" ht="17.7" x14ac:dyDescent="0.6">
      <c r="A544" s="89"/>
    </row>
    <row r="545" spans="1:1" ht="17.7" x14ac:dyDescent="0.6">
      <c r="A545" s="89"/>
    </row>
    <row r="546" spans="1:1" ht="17.7" x14ac:dyDescent="0.6">
      <c r="A546" s="89"/>
    </row>
    <row r="547" spans="1:1" ht="17.7" x14ac:dyDescent="0.6">
      <c r="A547" s="89"/>
    </row>
    <row r="548" spans="1:1" ht="17.7" x14ac:dyDescent="0.6">
      <c r="A548" s="89"/>
    </row>
    <row r="549" spans="1:1" ht="17.7" x14ac:dyDescent="0.6">
      <c r="A549" s="89"/>
    </row>
    <row r="550" spans="1:1" ht="17.7" x14ac:dyDescent="0.6">
      <c r="A550" s="89"/>
    </row>
    <row r="551" spans="1:1" ht="17.7" x14ac:dyDescent="0.6">
      <c r="A551" s="89"/>
    </row>
    <row r="552" spans="1:1" ht="17.7" x14ac:dyDescent="0.6">
      <c r="A552" s="89"/>
    </row>
    <row r="553" spans="1:1" ht="17.7" x14ac:dyDescent="0.6">
      <c r="A553" s="89"/>
    </row>
    <row r="554" spans="1:1" ht="17.7" x14ac:dyDescent="0.6">
      <c r="A554" s="89"/>
    </row>
    <row r="555" spans="1:1" ht="17.7" x14ac:dyDescent="0.6">
      <c r="A555" s="89"/>
    </row>
    <row r="556" spans="1:1" ht="17.7" x14ac:dyDescent="0.6">
      <c r="A556" s="89"/>
    </row>
    <row r="557" spans="1:1" ht="17.7" x14ac:dyDescent="0.6">
      <c r="A557" s="89"/>
    </row>
    <row r="558" spans="1:1" ht="17.7" x14ac:dyDescent="0.6">
      <c r="A558" s="89"/>
    </row>
    <row r="559" spans="1:1" ht="17.7" x14ac:dyDescent="0.6">
      <c r="A559" s="89"/>
    </row>
    <row r="560" spans="1:1" ht="17.7" x14ac:dyDescent="0.6">
      <c r="A560" s="89"/>
    </row>
    <row r="561" spans="1:1" ht="17.7" x14ac:dyDescent="0.6">
      <c r="A561" s="89"/>
    </row>
    <row r="562" spans="1:1" ht="17.7" x14ac:dyDescent="0.6">
      <c r="A562" s="89"/>
    </row>
    <row r="563" spans="1:1" ht="17.7" x14ac:dyDescent="0.6">
      <c r="A563" s="89"/>
    </row>
    <row r="564" spans="1:1" ht="17.7" x14ac:dyDescent="0.6">
      <c r="A564" s="89"/>
    </row>
    <row r="565" spans="1:1" ht="17.7" x14ac:dyDescent="0.6">
      <c r="A565" s="89"/>
    </row>
    <row r="566" spans="1:1" ht="17.7" x14ac:dyDescent="0.6">
      <c r="A566" s="89"/>
    </row>
    <row r="567" spans="1:1" ht="17.7" x14ac:dyDescent="0.6">
      <c r="A567" s="89"/>
    </row>
    <row r="568" spans="1:1" ht="17.7" x14ac:dyDescent="0.6">
      <c r="A568" s="89"/>
    </row>
    <row r="569" spans="1:1" ht="17.7" x14ac:dyDescent="0.6">
      <c r="A569" s="89"/>
    </row>
    <row r="570" spans="1:1" ht="17.7" x14ac:dyDescent="0.6">
      <c r="A570" s="89"/>
    </row>
    <row r="571" spans="1:1" ht="17.7" x14ac:dyDescent="0.6">
      <c r="A571" s="89"/>
    </row>
    <row r="572" spans="1:1" ht="17.7" x14ac:dyDescent="0.6">
      <c r="A572" s="89"/>
    </row>
    <row r="573" spans="1:1" ht="17.7" x14ac:dyDescent="0.6">
      <c r="A573" s="89"/>
    </row>
    <row r="574" spans="1:1" ht="17.7" x14ac:dyDescent="0.6">
      <c r="A574" s="89"/>
    </row>
    <row r="575" spans="1:1" ht="17.7" x14ac:dyDescent="0.6">
      <c r="A575" s="89"/>
    </row>
    <row r="576" spans="1:1" ht="17.7" x14ac:dyDescent="0.6">
      <c r="A576" s="89"/>
    </row>
    <row r="577" spans="1:1" ht="17.7" x14ac:dyDescent="0.6">
      <c r="A577" s="89"/>
    </row>
    <row r="578" spans="1:1" ht="17.7" x14ac:dyDescent="0.6">
      <c r="A578" s="89"/>
    </row>
    <row r="579" spans="1:1" ht="17.7" x14ac:dyDescent="0.6">
      <c r="A579" s="89"/>
    </row>
    <row r="580" spans="1:1" ht="17.7" x14ac:dyDescent="0.6">
      <c r="A580" s="89"/>
    </row>
    <row r="581" spans="1:1" ht="17.7" x14ac:dyDescent="0.6">
      <c r="A581" s="89"/>
    </row>
    <row r="582" spans="1:1" ht="17.7" x14ac:dyDescent="0.6">
      <c r="A582" s="89"/>
    </row>
    <row r="583" spans="1:1" ht="17.7" x14ac:dyDescent="0.6">
      <c r="A583" s="89"/>
    </row>
    <row r="584" spans="1:1" ht="17.7" x14ac:dyDescent="0.6">
      <c r="A584" s="89"/>
    </row>
    <row r="585" spans="1:1" ht="17.7" x14ac:dyDescent="0.6">
      <c r="A585" s="89"/>
    </row>
    <row r="586" spans="1:1" ht="17.7" x14ac:dyDescent="0.6">
      <c r="A586" s="89"/>
    </row>
    <row r="587" spans="1:1" ht="17.7" x14ac:dyDescent="0.6">
      <c r="A587" s="89"/>
    </row>
    <row r="588" spans="1:1" ht="17.7" x14ac:dyDescent="0.6">
      <c r="A588" s="89"/>
    </row>
    <row r="589" spans="1:1" ht="17.7" x14ac:dyDescent="0.6">
      <c r="A589" s="89"/>
    </row>
    <row r="590" spans="1:1" ht="17.7" x14ac:dyDescent="0.6">
      <c r="A590" s="89"/>
    </row>
    <row r="591" spans="1:1" ht="17.7" x14ac:dyDescent="0.6">
      <c r="A591" s="89"/>
    </row>
    <row r="592" spans="1:1" ht="17.7" x14ac:dyDescent="0.6">
      <c r="A592" s="89"/>
    </row>
    <row r="593" spans="1:1" ht="17.7" x14ac:dyDescent="0.6">
      <c r="A593" s="89"/>
    </row>
    <row r="594" spans="1:1" ht="17.7" x14ac:dyDescent="0.6">
      <c r="A594" s="89"/>
    </row>
    <row r="595" spans="1:1" ht="17.7" x14ac:dyDescent="0.6">
      <c r="A595" s="89"/>
    </row>
    <row r="596" spans="1:1" ht="17.7" x14ac:dyDescent="0.6">
      <c r="A596" s="89"/>
    </row>
    <row r="597" spans="1:1" ht="17.7" x14ac:dyDescent="0.6">
      <c r="A597" s="89"/>
    </row>
    <row r="598" spans="1:1" ht="17.7" x14ac:dyDescent="0.6">
      <c r="A598" s="89"/>
    </row>
    <row r="599" spans="1:1" ht="17.7" x14ac:dyDescent="0.6">
      <c r="A599" s="89"/>
    </row>
    <row r="600" spans="1:1" ht="17.7" x14ac:dyDescent="0.6">
      <c r="A600" s="89"/>
    </row>
    <row r="601" spans="1:1" ht="17.7" x14ac:dyDescent="0.6">
      <c r="A601" s="89"/>
    </row>
    <row r="602" spans="1:1" ht="17.7" x14ac:dyDescent="0.6">
      <c r="A602" s="89"/>
    </row>
    <row r="603" spans="1:1" ht="17.7" x14ac:dyDescent="0.6">
      <c r="A603" s="89"/>
    </row>
    <row r="604" spans="1:1" ht="17.7" x14ac:dyDescent="0.6">
      <c r="A604" s="89"/>
    </row>
    <row r="605" spans="1:1" ht="17.7" x14ac:dyDescent="0.6">
      <c r="A605" s="89"/>
    </row>
    <row r="606" spans="1:1" ht="17.7" x14ac:dyDescent="0.6">
      <c r="A606" s="89"/>
    </row>
    <row r="607" spans="1:1" ht="17.7" x14ac:dyDescent="0.6">
      <c r="A607" s="89"/>
    </row>
    <row r="608" spans="1:1" ht="17.7" x14ac:dyDescent="0.6">
      <c r="A608" s="89"/>
    </row>
    <row r="609" spans="1:1" ht="17.7" x14ac:dyDescent="0.6">
      <c r="A609" s="89"/>
    </row>
    <row r="610" spans="1:1" ht="17.7" x14ac:dyDescent="0.6">
      <c r="A610" s="89"/>
    </row>
    <row r="611" spans="1:1" ht="17.7" x14ac:dyDescent="0.6">
      <c r="A611" s="89"/>
    </row>
    <row r="612" spans="1:1" ht="17.7" x14ac:dyDescent="0.6">
      <c r="A612" s="89"/>
    </row>
    <row r="613" spans="1:1" ht="17.7" x14ac:dyDescent="0.6">
      <c r="A613" s="89"/>
    </row>
    <row r="614" spans="1:1" ht="17.7" x14ac:dyDescent="0.6">
      <c r="A614" s="89"/>
    </row>
    <row r="615" spans="1:1" ht="17.7" x14ac:dyDescent="0.6">
      <c r="A615" s="89"/>
    </row>
    <row r="616" spans="1:1" ht="17.7" x14ac:dyDescent="0.6">
      <c r="A616" s="89"/>
    </row>
    <row r="617" spans="1:1" ht="17.7" x14ac:dyDescent="0.6">
      <c r="A617" s="89"/>
    </row>
    <row r="618" spans="1:1" ht="17.7" x14ac:dyDescent="0.6">
      <c r="A618" s="89"/>
    </row>
    <row r="619" spans="1:1" ht="17.7" x14ac:dyDescent="0.6">
      <c r="A619" s="89"/>
    </row>
    <row r="620" spans="1:1" ht="17.7" x14ac:dyDescent="0.6">
      <c r="A620" s="89"/>
    </row>
    <row r="621" spans="1:1" ht="17.7" x14ac:dyDescent="0.6">
      <c r="A621" s="89"/>
    </row>
    <row r="622" spans="1:1" ht="17.7" x14ac:dyDescent="0.6">
      <c r="A622" s="89"/>
    </row>
    <row r="623" spans="1:1" ht="17.7" x14ac:dyDescent="0.6">
      <c r="A623" s="89"/>
    </row>
    <row r="624" spans="1:1" ht="17.7" x14ac:dyDescent="0.6">
      <c r="A624" s="89"/>
    </row>
    <row r="625" spans="1:1" ht="17.7" x14ac:dyDescent="0.6">
      <c r="A625" s="89"/>
    </row>
    <row r="626" spans="1:1" ht="17.7" x14ac:dyDescent="0.6">
      <c r="A626" s="89"/>
    </row>
    <row r="627" spans="1:1" ht="17.7" x14ac:dyDescent="0.6">
      <c r="A627" s="89"/>
    </row>
    <row r="628" spans="1:1" ht="17.7" x14ac:dyDescent="0.6">
      <c r="A628" s="89"/>
    </row>
    <row r="629" spans="1:1" ht="17.7" x14ac:dyDescent="0.6">
      <c r="A629" s="89"/>
    </row>
    <row r="630" spans="1:1" ht="17.7" x14ac:dyDescent="0.6">
      <c r="A630" s="89"/>
    </row>
    <row r="631" spans="1:1" ht="17.7" x14ac:dyDescent="0.6">
      <c r="A631" s="89"/>
    </row>
    <row r="632" spans="1:1" ht="17.7" x14ac:dyDescent="0.6">
      <c r="A632" s="89"/>
    </row>
    <row r="633" spans="1:1" ht="17.7" x14ac:dyDescent="0.6">
      <c r="A633" s="89"/>
    </row>
    <row r="634" spans="1:1" ht="17.7" x14ac:dyDescent="0.6">
      <c r="A634" s="89"/>
    </row>
    <row r="635" spans="1:1" ht="17.7" x14ac:dyDescent="0.6">
      <c r="A635" s="89"/>
    </row>
    <row r="636" spans="1:1" ht="17.7" x14ac:dyDescent="0.6">
      <c r="A636" s="89"/>
    </row>
    <row r="637" spans="1:1" ht="17.7" x14ac:dyDescent="0.6">
      <c r="A637" s="89"/>
    </row>
    <row r="638" spans="1:1" ht="17.7" x14ac:dyDescent="0.6">
      <c r="A638" s="89"/>
    </row>
    <row r="639" spans="1:1" ht="17.7" x14ac:dyDescent="0.6">
      <c r="A639" s="89"/>
    </row>
    <row r="640" spans="1:1" ht="17.7" x14ac:dyDescent="0.6">
      <c r="A640" s="89"/>
    </row>
    <row r="641" spans="1:1" ht="17.7" x14ac:dyDescent="0.6">
      <c r="A641" s="89"/>
    </row>
    <row r="642" spans="1:1" ht="17.7" x14ac:dyDescent="0.6">
      <c r="A642" s="89"/>
    </row>
    <row r="643" spans="1:1" ht="17.7" x14ac:dyDescent="0.6">
      <c r="A643" s="89"/>
    </row>
    <row r="644" spans="1:1" ht="17.7" x14ac:dyDescent="0.6">
      <c r="A644" s="89"/>
    </row>
    <row r="645" spans="1:1" ht="17.7" x14ac:dyDescent="0.6">
      <c r="A645" s="89"/>
    </row>
    <row r="646" spans="1:1" ht="17.7" x14ac:dyDescent="0.6">
      <c r="A646" s="89"/>
    </row>
    <row r="647" spans="1:1" ht="17.7" x14ac:dyDescent="0.6">
      <c r="A647" s="89"/>
    </row>
    <row r="648" spans="1:1" ht="17.7" x14ac:dyDescent="0.6">
      <c r="A648" s="89"/>
    </row>
    <row r="649" spans="1:1" ht="17.7" x14ac:dyDescent="0.6">
      <c r="A649" s="89"/>
    </row>
    <row r="650" spans="1:1" ht="17.7" x14ac:dyDescent="0.6">
      <c r="A650" s="89"/>
    </row>
    <row r="651" spans="1:1" ht="17.7" x14ac:dyDescent="0.6">
      <c r="A651" s="89"/>
    </row>
    <row r="652" spans="1:1" ht="17.7" x14ac:dyDescent="0.6">
      <c r="A652" s="89"/>
    </row>
    <row r="653" spans="1:1" ht="17.7" x14ac:dyDescent="0.6">
      <c r="A653" s="89"/>
    </row>
    <row r="654" spans="1:1" ht="17.7" x14ac:dyDescent="0.6">
      <c r="A654" s="89"/>
    </row>
    <row r="655" spans="1:1" ht="17.7" x14ac:dyDescent="0.6">
      <c r="A655" s="89"/>
    </row>
    <row r="656" spans="1:1" ht="17.7" x14ac:dyDescent="0.6">
      <c r="A656" s="89"/>
    </row>
    <row r="657" spans="1:1" ht="17.7" x14ac:dyDescent="0.6">
      <c r="A657" s="89"/>
    </row>
    <row r="658" spans="1:1" ht="17.7" x14ac:dyDescent="0.6">
      <c r="A658" s="89"/>
    </row>
    <row r="659" spans="1:1" ht="17.7" x14ac:dyDescent="0.6">
      <c r="A659" s="89"/>
    </row>
    <row r="660" spans="1:1" ht="17.7" x14ac:dyDescent="0.6">
      <c r="A660" s="89"/>
    </row>
    <row r="661" spans="1:1" ht="17.7" x14ac:dyDescent="0.6">
      <c r="A661" s="89"/>
    </row>
    <row r="662" spans="1:1" ht="17.7" x14ac:dyDescent="0.6">
      <c r="A662" s="89"/>
    </row>
    <row r="663" spans="1:1" ht="17.7" x14ac:dyDescent="0.6">
      <c r="A663" s="89"/>
    </row>
    <row r="664" spans="1:1" ht="17.7" x14ac:dyDescent="0.6">
      <c r="A664" s="89"/>
    </row>
    <row r="665" spans="1:1" ht="17.7" x14ac:dyDescent="0.6">
      <c r="A665" s="89"/>
    </row>
    <row r="666" spans="1:1" ht="17.7" x14ac:dyDescent="0.6">
      <c r="A666" s="89"/>
    </row>
    <row r="667" spans="1:1" ht="17.7" x14ac:dyDescent="0.6">
      <c r="A667" s="89"/>
    </row>
    <row r="668" spans="1:1" ht="17.7" x14ac:dyDescent="0.6">
      <c r="A668" s="89"/>
    </row>
    <row r="669" spans="1:1" ht="17.7" x14ac:dyDescent="0.6">
      <c r="A669" s="89"/>
    </row>
    <row r="670" spans="1:1" ht="17.7" x14ac:dyDescent="0.6">
      <c r="A670" s="89"/>
    </row>
    <row r="671" spans="1:1" ht="17.7" x14ac:dyDescent="0.6">
      <c r="A671" s="89"/>
    </row>
    <row r="672" spans="1:1" ht="17.7" x14ac:dyDescent="0.6">
      <c r="A672" s="89"/>
    </row>
    <row r="673" spans="1:1" ht="17.7" x14ac:dyDescent="0.6">
      <c r="A673" s="89"/>
    </row>
    <row r="674" spans="1:1" ht="17.7" x14ac:dyDescent="0.6">
      <c r="A674" s="89"/>
    </row>
    <row r="675" spans="1:1" ht="17.7" x14ac:dyDescent="0.6">
      <c r="A675" s="89"/>
    </row>
    <row r="676" spans="1:1" ht="17.7" x14ac:dyDescent="0.6">
      <c r="A676" s="89"/>
    </row>
    <row r="677" spans="1:1" ht="17.7" x14ac:dyDescent="0.6">
      <c r="A677" s="89"/>
    </row>
    <row r="678" spans="1:1" ht="17.7" x14ac:dyDescent="0.6">
      <c r="A678" s="89"/>
    </row>
    <row r="679" spans="1:1" ht="17.7" x14ac:dyDescent="0.6">
      <c r="A679" s="89"/>
    </row>
    <row r="680" spans="1:1" ht="17.7" x14ac:dyDescent="0.6">
      <c r="A680" s="89"/>
    </row>
    <row r="681" spans="1:1" ht="17.7" x14ac:dyDescent="0.6">
      <c r="A681" s="89"/>
    </row>
    <row r="682" spans="1:1" ht="17.7" x14ac:dyDescent="0.6">
      <c r="A682" s="89"/>
    </row>
    <row r="683" spans="1:1" ht="17.7" x14ac:dyDescent="0.6">
      <c r="A683" s="89"/>
    </row>
    <row r="684" spans="1:1" ht="17.7" x14ac:dyDescent="0.6">
      <c r="A684" s="89"/>
    </row>
    <row r="685" spans="1:1" ht="17.7" x14ac:dyDescent="0.6">
      <c r="A685" s="89"/>
    </row>
    <row r="686" spans="1:1" ht="17.7" x14ac:dyDescent="0.6">
      <c r="A686" s="89"/>
    </row>
    <row r="687" spans="1:1" ht="17.7" x14ac:dyDescent="0.6">
      <c r="A687" s="89"/>
    </row>
    <row r="688" spans="1:1" ht="17.7" x14ac:dyDescent="0.6">
      <c r="A688" s="89"/>
    </row>
    <row r="689" spans="1:1" ht="17.7" x14ac:dyDescent="0.6">
      <c r="A689" s="89"/>
    </row>
    <row r="690" spans="1:1" ht="17.7" x14ac:dyDescent="0.6">
      <c r="A690" s="89"/>
    </row>
    <row r="691" spans="1:1" ht="17.7" x14ac:dyDescent="0.6">
      <c r="A691" s="89"/>
    </row>
    <row r="692" spans="1:1" ht="17.7" x14ac:dyDescent="0.6">
      <c r="A692" s="89"/>
    </row>
    <row r="693" spans="1:1" ht="17.7" x14ac:dyDescent="0.6">
      <c r="A693" s="89"/>
    </row>
    <row r="694" spans="1:1" ht="17.7" x14ac:dyDescent="0.6">
      <c r="A694" s="89"/>
    </row>
    <row r="695" spans="1:1" ht="17.7" x14ac:dyDescent="0.6">
      <c r="A695" s="89"/>
    </row>
    <row r="696" spans="1:1" ht="17.7" x14ac:dyDescent="0.6">
      <c r="A696" s="89"/>
    </row>
    <row r="697" spans="1:1" ht="17.7" x14ac:dyDescent="0.6">
      <c r="A697" s="89"/>
    </row>
    <row r="698" spans="1:1" ht="17.7" x14ac:dyDescent="0.6">
      <c r="A698" s="89"/>
    </row>
    <row r="699" spans="1:1" ht="17.7" x14ac:dyDescent="0.6">
      <c r="A699" s="89"/>
    </row>
    <row r="700" spans="1:1" ht="17.7" x14ac:dyDescent="0.6">
      <c r="A700" s="89"/>
    </row>
    <row r="701" spans="1:1" ht="17.7" x14ac:dyDescent="0.6">
      <c r="A701" s="89"/>
    </row>
    <row r="702" spans="1:1" ht="17.7" x14ac:dyDescent="0.6">
      <c r="A702" s="89"/>
    </row>
    <row r="703" spans="1:1" ht="17.7" x14ac:dyDescent="0.6">
      <c r="A703" s="89"/>
    </row>
    <row r="704" spans="1:1" ht="17.7" x14ac:dyDescent="0.6">
      <c r="A704" s="89"/>
    </row>
    <row r="705" spans="1:1" ht="17.7" x14ac:dyDescent="0.6">
      <c r="A705" s="89"/>
    </row>
    <row r="706" spans="1:1" ht="17.7" x14ac:dyDescent="0.6">
      <c r="A706" s="89"/>
    </row>
    <row r="707" spans="1:1" ht="17.7" x14ac:dyDescent="0.6">
      <c r="A707" s="89"/>
    </row>
    <row r="708" spans="1:1" ht="17.7" x14ac:dyDescent="0.6">
      <c r="A708" s="89"/>
    </row>
    <row r="709" spans="1:1" ht="17.7" x14ac:dyDescent="0.6">
      <c r="A709" s="89"/>
    </row>
    <row r="710" spans="1:1" ht="17.7" x14ac:dyDescent="0.6">
      <c r="A710" s="89"/>
    </row>
    <row r="711" spans="1:1" ht="17.7" x14ac:dyDescent="0.6">
      <c r="A711" s="89"/>
    </row>
    <row r="712" spans="1:1" ht="17.7" x14ac:dyDescent="0.6">
      <c r="A712" s="89"/>
    </row>
    <row r="713" spans="1:1" ht="17.7" x14ac:dyDescent="0.6">
      <c r="A713" s="89"/>
    </row>
    <row r="714" spans="1:1" ht="17.7" x14ac:dyDescent="0.6">
      <c r="A714" s="89"/>
    </row>
    <row r="715" spans="1:1" ht="17.7" x14ac:dyDescent="0.6">
      <c r="A715" s="89"/>
    </row>
    <row r="716" spans="1:1" ht="17.7" x14ac:dyDescent="0.6">
      <c r="A716" s="89"/>
    </row>
    <row r="717" spans="1:1" ht="17.7" x14ac:dyDescent="0.6">
      <c r="A717" s="89"/>
    </row>
    <row r="718" spans="1:1" ht="17.7" x14ac:dyDescent="0.6">
      <c r="A718" s="89"/>
    </row>
    <row r="719" spans="1:1" ht="17.7" x14ac:dyDescent="0.6">
      <c r="A719" s="89"/>
    </row>
    <row r="720" spans="1:1" ht="17.7" x14ac:dyDescent="0.6">
      <c r="A720" s="89"/>
    </row>
    <row r="721" spans="1:1" ht="17.7" x14ac:dyDescent="0.6">
      <c r="A721" s="89"/>
    </row>
    <row r="722" spans="1:1" ht="17.7" x14ac:dyDescent="0.6">
      <c r="A722" s="89"/>
    </row>
    <row r="723" spans="1:1" ht="17.7" x14ac:dyDescent="0.6">
      <c r="A723" s="89"/>
    </row>
    <row r="724" spans="1:1" ht="17.7" x14ac:dyDescent="0.6">
      <c r="A724" s="89"/>
    </row>
    <row r="725" spans="1:1" ht="17.7" x14ac:dyDescent="0.6">
      <c r="A725" s="89"/>
    </row>
    <row r="726" spans="1:1" ht="17.7" x14ac:dyDescent="0.6">
      <c r="A726" s="89"/>
    </row>
    <row r="727" spans="1:1" ht="17.7" x14ac:dyDescent="0.6">
      <c r="A727" s="89"/>
    </row>
    <row r="728" spans="1:1" ht="17.7" x14ac:dyDescent="0.6">
      <c r="A728" s="89"/>
    </row>
    <row r="729" spans="1:1" ht="17.7" x14ac:dyDescent="0.6">
      <c r="A729" s="89"/>
    </row>
    <row r="730" spans="1:1" ht="17.7" x14ac:dyDescent="0.6">
      <c r="A730" s="89"/>
    </row>
    <row r="731" spans="1:1" ht="17.7" x14ac:dyDescent="0.6">
      <c r="A731" s="89"/>
    </row>
    <row r="732" spans="1:1" ht="17.7" x14ac:dyDescent="0.6">
      <c r="A732" s="89"/>
    </row>
    <row r="733" spans="1:1" ht="17.7" x14ac:dyDescent="0.6">
      <c r="A733" s="89"/>
    </row>
    <row r="734" spans="1:1" ht="17.7" x14ac:dyDescent="0.6">
      <c r="A734" s="89"/>
    </row>
    <row r="735" spans="1:1" ht="17.7" x14ac:dyDescent="0.6">
      <c r="A735" s="89"/>
    </row>
    <row r="736" spans="1:1" ht="17.7" x14ac:dyDescent="0.6">
      <c r="A736" s="89"/>
    </row>
    <row r="737" spans="1:1" ht="17.7" x14ac:dyDescent="0.6">
      <c r="A737" s="89"/>
    </row>
    <row r="738" spans="1:1" ht="17.7" x14ac:dyDescent="0.6">
      <c r="A738" s="89"/>
    </row>
    <row r="739" spans="1:1" ht="17.7" x14ac:dyDescent="0.6">
      <c r="A739" s="89"/>
    </row>
    <row r="740" spans="1:1" ht="17.7" x14ac:dyDescent="0.6">
      <c r="A740" s="89"/>
    </row>
    <row r="741" spans="1:1" ht="17.7" x14ac:dyDescent="0.6">
      <c r="A741" s="89"/>
    </row>
    <row r="742" spans="1:1" ht="17.7" x14ac:dyDescent="0.6">
      <c r="A742" s="89"/>
    </row>
    <row r="743" spans="1:1" ht="17.7" x14ac:dyDescent="0.6">
      <c r="A743" s="89"/>
    </row>
    <row r="744" spans="1:1" ht="17.7" x14ac:dyDescent="0.6">
      <c r="A744" s="89"/>
    </row>
    <row r="745" spans="1:1" ht="17.7" x14ac:dyDescent="0.6">
      <c r="A745" s="89"/>
    </row>
    <row r="746" spans="1:1" ht="17.7" x14ac:dyDescent="0.6">
      <c r="A746" s="89"/>
    </row>
    <row r="747" spans="1:1" ht="17.7" x14ac:dyDescent="0.6">
      <c r="A747" s="89"/>
    </row>
    <row r="748" spans="1:1" ht="17.7" x14ac:dyDescent="0.6">
      <c r="A748" s="89"/>
    </row>
    <row r="749" spans="1:1" ht="17.7" x14ac:dyDescent="0.6">
      <c r="A749" s="89"/>
    </row>
    <row r="750" spans="1:1" ht="17.7" x14ac:dyDescent="0.6">
      <c r="A750" s="89"/>
    </row>
    <row r="751" spans="1:1" ht="17.7" x14ac:dyDescent="0.6">
      <c r="A751" s="89"/>
    </row>
    <row r="752" spans="1:1" ht="17.7" x14ac:dyDescent="0.6">
      <c r="A752" s="89"/>
    </row>
    <row r="753" spans="1:1" ht="17.7" x14ac:dyDescent="0.6">
      <c r="A753" s="89"/>
    </row>
    <row r="754" spans="1:1" ht="17.7" x14ac:dyDescent="0.6">
      <c r="A754" s="89"/>
    </row>
    <row r="755" spans="1:1" ht="17.7" x14ac:dyDescent="0.6">
      <c r="A755" s="89"/>
    </row>
    <row r="756" spans="1:1" ht="17.7" x14ac:dyDescent="0.6">
      <c r="A756" s="89"/>
    </row>
    <row r="757" spans="1:1" ht="17.7" x14ac:dyDescent="0.6">
      <c r="A757" s="89"/>
    </row>
    <row r="758" spans="1:1" ht="17.7" x14ac:dyDescent="0.6">
      <c r="A758" s="89"/>
    </row>
    <row r="759" spans="1:1" ht="17.7" x14ac:dyDescent="0.6">
      <c r="A759" s="89"/>
    </row>
    <row r="760" spans="1:1" ht="17.7" x14ac:dyDescent="0.6">
      <c r="A760" s="89"/>
    </row>
    <row r="761" spans="1:1" ht="17.7" x14ac:dyDescent="0.6">
      <c r="A761" s="89"/>
    </row>
    <row r="762" spans="1:1" ht="17.7" x14ac:dyDescent="0.6">
      <c r="A762" s="89"/>
    </row>
    <row r="763" spans="1:1" ht="17.7" x14ac:dyDescent="0.6">
      <c r="A763" s="89"/>
    </row>
    <row r="764" spans="1:1" ht="17.7" x14ac:dyDescent="0.6">
      <c r="A764" s="89"/>
    </row>
    <row r="765" spans="1:1" ht="17.7" x14ac:dyDescent="0.6">
      <c r="A765" s="89"/>
    </row>
    <row r="766" spans="1:1" ht="17.7" x14ac:dyDescent="0.6">
      <c r="A766" s="89"/>
    </row>
    <row r="767" spans="1:1" ht="17.7" x14ac:dyDescent="0.6">
      <c r="A767" s="89"/>
    </row>
    <row r="768" spans="1:1" ht="17.7" x14ac:dyDescent="0.6">
      <c r="A768" s="89"/>
    </row>
    <row r="769" spans="1:1" ht="17.7" x14ac:dyDescent="0.6">
      <c r="A769" s="89"/>
    </row>
    <row r="770" spans="1:1" ht="17.7" x14ac:dyDescent="0.6">
      <c r="A770" s="89"/>
    </row>
    <row r="771" spans="1:1" ht="17.7" x14ac:dyDescent="0.6">
      <c r="A771" s="89"/>
    </row>
    <row r="772" spans="1:1" ht="17.7" x14ac:dyDescent="0.6">
      <c r="A772" s="89"/>
    </row>
    <row r="773" spans="1:1" ht="17.7" x14ac:dyDescent="0.6">
      <c r="A773" s="89"/>
    </row>
    <row r="774" spans="1:1" ht="17.7" x14ac:dyDescent="0.6">
      <c r="A774" s="89"/>
    </row>
    <row r="775" spans="1:1" ht="17.7" x14ac:dyDescent="0.6">
      <c r="A775" s="89"/>
    </row>
    <row r="776" spans="1:1" ht="17.7" x14ac:dyDescent="0.6">
      <c r="A776" s="89"/>
    </row>
    <row r="777" spans="1:1" ht="17.7" x14ac:dyDescent="0.6">
      <c r="A777" s="89"/>
    </row>
    <row r="778" spans="1:1" ht="17.7" x14ac:dyDescent="0.6">
      <c r="A778" s="89"/>
    </row>
    <row r="779" spans="1:1" ht="17.7" x14ac:dyDescent="0.6">
      <c r="A779" s="89"/>
    </row>
    <row r="780" spans="1:1" ht="17.7" x14ac:dyDescent="0.6">
      <c r="A780" s="89"/>
    </row>
    <row r="781" spans="1:1" ht="17.7" x14ac:dyDescent="0.6">
      <c r="A781" s="89"/>
    </row>
    <row r="782" spans="1:1" ht="17.7" x14ac:dyDescent="0.6">
      <c r="A782" s="89"/>
    </row>
    <row r="783" spans="1:1" ht="17.7" x14ac:dyDescent="0.6">
      <c r="A783" s="89"/>
    </row>
    <row r="784" spans="1:1" ht="17.7" x14ac:dyDescent="0.6">
      <c r="A784" s="89"/>
    </row>
    <row r="785" spans="1:1" ht="17.7" x14ac:dyDescent="0.6">
      <c r="A785" s="89"/>
    </row>
    <row r="786" spans="1:1" ht="17.7" x14ac:dyDescent="0.6">
      <c r="A786" s="89"/>
    </row>
    <row r="787" spans="1:1" ht="17.7" x14ac:dyDescent="0.6">
      <c r="A787" s="89"/>
    </row>
    <row r="788" spans="1:1" ht="17.7" x14ac:dyDescent="0.6">
      <c r="A788" s="89"/>
    </row>
    <row r="789" spans="1:1" ht="17.7" x14ac:dyDescent="0.6">
      <c r="A789" s="89"/>
    </row>
    <row r="790" spans="1:1" ht="17.7" x14ac:dyDescent="0.6">
      <c r="A790" s="89"/>
    </row>
    <row r="791" spans="1:1" ht="17.7" x14ac:dyDescent="0.6">
      <c r="A791" s="89"/>
    </row>
    <row r="792" spans="1:1" ht="17.7" x14ac:dyDescent="0.6">
      <c r="A792" s="89"/>
    </row>
    <row r="793" spans="1:1" ht="17.7" x14ac:dyDescent="0.6">
      <c r="A793" s="89"/>
    </row>
    <row r="794" spans="1:1" ht="17.7" x14ac:dyDescent="0.6">
      <c r="A794" s="89"/>
    </row>
    <row r="795" spans="1:1" ht="17.7" x14ac:dyDescent="0.6">
      <c r="A795" s="89"/>
    </row>
    <row r="796" spans="1:1" ht="17.7" x14ac:dyDescent="0.6">
      <c r="A796" s="89"/>
    </row>
    <row r="797" spans="1:1" ht="17.7" x14ac:dyDescent="0.6">
      <c r="A797" s="89"/>
    </row>
    <row r="798" spans="1:1" ht="17.7" x14ac:dyDescent="0.6">
      <c r="A798" s="89"/>
    </row>
    <row r="799" spans="1:1" ht="17.7" x14ac:dyDescent="0.6">
      <c r="A799" s="89"/>
    </row>
    <row r="800" spans="1:1" ht="17.7" x14ac:dyDescent="0.6">
      <c r="A800" s="89"/>
    </row>
    <row r="801" spans="1:1" ht="17.7" x14ac:dyDescent="0.6">
      <c r="A801" s="89"/>
    </row>
    <row r="802" spans="1:1" ht="17.7" x14ac:dyDescent="0.6">
      <c r="A802" s="89"/>
    </row>
    <row r="803" spans="1:1" ht="17.7" x14ac:dyDescent="0.6">
      <c r="A803" s="89"/>
    </row>
    <row r="804" spans="1:1" ht="17.7" x14ac:dyDescent="0.6">
      <c r="A804" s="89"/>
    </row>
    <row r="805" spans="1:1" ht="17.7" x14ac:dyDescent="0.6">
      <c r="A805" s="89"/>
    </row>
    <row r="806" spans="1:1" ht="17.7" x14ac:dyDescent="0.6">
      <c r="A806" s="89"/>
    </row>
    <row r="807" spans="1:1" ht="17.7" x14ac:dyDescent="0.6">
      <c r="A807" s="89"/>
    </row>
    <row r="808" spans="1:1" ht="17.7" x14ac:dyDescent="0.6">
      <c r="A808" s="89"/>
    </row>
    <row r="809" spans="1:1" ht="17.7" x14ac:dyDescent="0.6">
      <c r="A809" s="89"/>
    </row>
    <row r="810" spans="1:1" ht="17.7" x14ac:dyDescent="0.6">
      <c r="A810" s="89"/>
    </row>
    <row r="811" spans="1:1" ht="17.7" x14ac:dyDescent="0.6">
      <c r="A811" s="89"/>
    </row>
    <row r="812" spans="1:1" ht="17.7" x14ac:dyDescent="0.6">
      <c r="A812" s="89"/>
    </row>
    <row r="813" spans="1:1" ht="17.7" x14ac:dyDescent="0.6">
      <c r="A813" s="89"/>
    </row>
    <row r="814" spans="1:1" ht="17.7" x14ac:dyDescent="0.6">
      <c r="A814" s="89"/>
    </row>
    <row r="815" spans="1:1" ht="17.7" x14ac:dyDescent="0.6">
      <c r="A815" s="89"/>
    </row>
    <row r="816" spans="1:1" ht="17.7" x14ac:dyDescent="0.6">
      <c r="A816" s="89"/>
    </row>
    <row r="817" spans="1:1" ht="17.7" x14ac:dyDescent="0.6">
      <c r="A817" s="89"/>
    </row>
    <row r="818" spans="1:1" ht="17.7" x14ac:dyDescent="0.6">
      <c r="A818" s="89"/>
    </row>
    <row r="819" spans="1:1" ht="17.7" x14ac:dyDescent="0.6">
      <c r="A819" s="89"/>
    </row>
    <row r="820" spans="1:1" ht="17.7" x14ac:dyDescent="0.6">
      <c r="A820" s="89"/>
    </row>
    <row r="821" spans="1:1" ht="17.7" x14ac:dyDescent="0.6">
      <c r="A821" s="89"/>
    </row>
    <row r="822" spans="1:1" ht="17.7" x14ac:dyDescent="0.6">
      <c r="A822" s="89"/>
    </row>
    <row r="823" spans="1:1" ht="17.7" x14ac:dyDescent="0.6">
      <c r="A823" s="89"/>
    </row>
    <row r="824" spans="1:1" ht="17.7" x14ac:dyDescent="0.6">
      <c r="A824" s="89"/>
    </row>
    <row r="825" spans="1:1" ht="17.7" x14ac:dyDescent="0.6">
      <c r="A825" s="89"/>
    </row>
    <row r="826" spans="1:1" ht="17.7" x14ac:dyDescent="0.6">
      <c r="A826" s="89"/>
    </row>
    <row r="827" spans="1:1" ht="17.7" x14ac:dyDescent="0.6">
      <c r="A827" s="89"/>
    </row>
    <row r="828" spans="1:1" ht="17.7" x14ac:dyDescent="0.6">
      <c r="A828" s="89"/>
    </row>
    <row r="829" spans="1:1" ht="17.7" x14ac:dyDescent="0.6">
      <c r="A829" s="89"/>
    </row>
    <row r="830" spans="1:1" ht="17.7" x14ac:dyDescent="0.6">
      <c r="A830" s="89"/>
    </row>
    <row r="831" spans="1:1" ht="17.7" x14ac:dyDescent="0.6">
      <c r="A831" s="89"/>
    </row>
    <row r="832" spans="1:1" ht="17.7" x14ac:dyDescent="0.6">
      <c r="A832" s="89"/>
    </row>
    <row r="833" spans="1:1" ht="17.7" x14ac:dyDescent="0.6">
      <c r="A833" s="89"/>
    </row>
    <row r="834" spans="1:1" ht="17.7" x14ac:dyDescent="0.6">
      <c r="A834" s="89"/>
    </row>
    <row r="835" spans="1:1" ht="17.7" x14ac:dyDescent="0.6">
      <c r="A835" s="89"/>
    </row>
    <row r="836" spans="1:1" ht="17.7" x14ac:dyDescent="0.6">
      <c r="A836" s="89"/>
    </row>
    <row r="837" spans="1:1" ht="17.7" x14ac:dyDescent="0.6">
      <c r="A837" s="89"/>
    </row>
    <row r="838" spans="1:1" ht="17.7" x14ac:dyDescent="0.6">
      <c r="A838" s="89"/>
    </row>
    <row r="839" spans="1:1" ht="17.7" x14ac:dyDescent="0.6">
      <c r="A839" s="89"/>
    </row>
    <row r="840" spans="1:1" ht="17.7" x14ac:dyDescent="0.6">
      <c r="A840" s="89"/>
    </row>
    <row r="841" spans="1:1" ht="17.7" x14ac:dyDescent="0.6">
      <c r="A841" s="89"/>
    </row>
    <row r="842" spans="1:1" ht="17.7" x14ac:dyDescent="0.6">
      <c r="A842" s="89"/>
    </row>
    <row r="843" spans="1:1" ht="17.7" x14ac:dyDescent="0.6">
      <c r="A843" s="89"/>
    </row>
    <row r="844" spans="1:1" ht="17.7" x14ac:dyDescent="0.6">
      <c r="A844" s="89"/>
    </row>
    <row r="845" spans="1:1" ht="17.7" x14ac:dyDescent="0.6">
      <c r="A845" s="89"/>
    </row>
    <row r="846" spans="1:1" ht="17.7" x14ac:dyDescent="0.6">
      <c r="A846" s="89"/>
    </row>
    <row r="847" spans="1:1" ht="17.7" x14ac:dyDescent="0.6">
      <c r="A847" s="89"/>
    </row>
    <row r="848" spans="1:1" ht="17.7" x14ac:dyDescent="0.6">
      <c r="A848" s="89"/>
    </row>
    <row r="849" spans="1:1" ht="17.7" x14ac:dyDescent="0.6">
      <c r="A849" s="89"/>
    </row>
    <row r="850" spans="1:1" ht="17.7" x14ac:dyDescent="0.6">
      <c r="A850" s="89"/>
    </row>
    <row r="851" spans="1:1" ht="17.7" x14ac:dyDescent="0.6">
      <c r="A851" s="89"/>
    </row>
    <row r="852" spans="1:1" ht="17.7" x14ac:dyDescent="0.6">
      <c r="A852" s="89"/>
    </row>
    <row r="853" spans="1:1" ht="17.7" x14ac:dyDescent="0.6">
      <c r="A853" s="89"/>
    </row>
    <row r="854" spans="1:1" ht="17.7" x14ac:dyDescent="0.6">
      <c r="A854" s="89"/>
    </row>
    <row r="855" spans="1:1" ht="17.7" x14ac:dyDescent="0.6">
      <c r="A855" s="89"/>
    </row>
    <row r="856" spans="1:1" ht="17.7" x14ac:dyDescent="0.6">
      <c r="A856" s="89"/>
    </row>
    <row r="857" spans="1:1" ht="17.7" x14ac:dyDescent="0.6">
      <c r="A857" s="89"/>
    </row>
    <row r="858" spans="1:1" ht="17.7" x14ac:dyDescent="0.6">
      <c r="A858" s="89"/>
    </row>
    <row r="859" spans="1:1" ht="17.7" x14ac:dyDescent="0.6">
      <c r="A859" s="89"/>
    </row>
    <row r="860" spans="1:1" ht="17.7" x14ac:dyDescent="0.6">
      <c r="A860" s="89"/>
    </row>
    <row r="861" spans="1:1" ht="17.7" x14ac:dyDescent="0.6">
      <c r="A861" s="89"/>
    </row>
    <row r="862" spans="1:1" ht="17.7" x14ac:dyDescent="0.6">
      <c r="A862" s="89"/>
    </row>
    <row r="863" spans="1:1" ht="17.7" x14ac:dyDescent="0.6">
      <c r="A863" s="89"/>
    </row>
    <row r="864" spans="1:1" ht="17.7" x14ac:dyDescent="0.6">
      <c r="A864" s="89"/>
    </row>
    <row r="865" spans="1:1" ht="17.7" x14ac:dyDescent="0.6">
      <c r="A865" s="89"/>
    </row>
    <row r="866" spans="1:1" ht="17.7" x14ac:dyDescent="0.6">
      <c r="A866" s="89"/>
    </row>
    <row r="867" spans="1:1" ht="17.7" x14ac:dyDescent="0.6">
      <c r="A867" s="89"/>
    </row>
    <row r="868" spans="1:1" ht="17.7" x14ac:dyDescent="0.6">
      <c r="A868" s="89"/>
    </row>
    <row r="869" spans="1:1" ht="17.7" x14ac:dyDescent="0.6">
      <c r="A869" s="89"/>
    </row>
    <row r="870" spans="1:1" ht="17.7" x14ac:dyDescent="0.6">
      <c r="A870" s="89"/>
    </row>
    <row r="871" spans="1:1" ht="17.7" x14ac:dyDescent="0.6">
      <c r="A871" s="89"/>
    </row>
    <row r="872" spans="1:1" ht="17.7" x14ac:dyDescent="0.6">
      <c r="A872" s="89"/>
    </row>
    <row r="873" spans="1:1" ht="17.7" x14ac:dyDescent="0.6">
      <c r="A873" s="89"/>
    </row>
    <row r="874" spans="1:1" ht="17.7" x14ac:dyDescent="0.6">
      <c r="A874" s="89"/>
    </row>
    <row r="875" spans="1:1" ht="17.7" x14ac:dyDescent="0.6">
      <c r="A875" s="89"/>
    </row>
    <row r="876" spans="1:1" ht="17.7" x14ac:dyDescent="0.6">
      <c r="A876" s="89"/>
    </row>
    <row r="877" spans="1:1" ht="17.7" x14ac:dyDescent="0.6">
      <c r="A877" s="89"/>
    </row>
    <row r="878" spans="1:1" ht="17.7" x14ac:dyDescent="0.6">
      <c r="A878" s="89"/>
    </row>
    <row r="879" spans="1:1" ht="17.7" x14ac:dyDescent="0.6">
      <c r="A879" s="89"/>
    </row>
    <row r="880" spans="1:1" ht="17.7" x14ac:dyDescent="0.6">
      <c r="A880" s="89"/>
    </row>
    <row r="881" spans="1:1" ht="17.7" x14ac:dyDescent="0.6">
      <c r="A881" s="89"/>
    </row>
    <row r="882" spans="1:1" ht="17.7" x14ac:dyDescent="0.6">
      <c r="A882" s="89"/>
    </row>
    <row r="883" spans="1:1" ht="17.7" x14ac:dyDescent="0.6">
      <c r="A883" s="89"/>
    </row>
    <row r="884" spans="1:1" ht="17.7" x14ac:dyDescent="0.6">
      <c r="A884" s="89"/>
    </row>
    <row r="885" spans="1:1" ht="17.7" x14ac:dyDescent="0.6">
      <c r="A885" s="89"/>
    </row>
    <row r="886" spans="1:1" ht="17.7" x14ac:dyDescent="0.6">
      <c r="A886" s="89"/>
    </row>
    <row r="887" spans="1:1" ht="17.7" x14ac:dyDescent="0.6">
      <c r="A887" s="89"/>
    </row>
    <row r="888" spans="1:1" ht="17.7" x14ac:dyDescent="0.6">
      <c r="A888" s="89"/>
    </row>
    <row r="889" spans="1:1" ht="17.7" x14ac:dyDescent="0.6">
      <c r="A889" s="89"/>
    </row>
    <row r="890" spans="1:1" ht="17.7" x14ac:dyDescent="0.6">
      <c r="A890" s="89"/>
    </row>
    <row r="891" spans="1:1" ht="17.7" x14ac:dyDescent="0.6">
      <c r="A891" s="89"/>
    </row>
    <row r="892" spans="1:1" ht="17.7" x14ac:dyDescent="0.6">
      <c r="A892" s="89"/>
    </row>
    <row r="893" spans="1:1" ht="17.7" x14ac:dyDescent="0.6">
      <c r="A893" s="89"/>
    </row>
    <row r="894" spans="1:1" ht="17.7" x14ac:dyDescent="0.6">
      <c r="A894" s="89"/>
    </row>
    <row r="895" spans="1:1" ht="17.7" x14ac:dyDescent="0.6">
      <c r="A895" s="89"/>
    </row>
    <row r="896" spans="1:1" ht="17.7" x14ac:dyDescent="0.6">
      <c r="A896" s="89"/>
    </row>
    <row r="897" spans="1:1" ht="17.7" x14ac:dyDescent="0.6">
      <c r="A897" s="89"/>
    </row>
    <row r="898" spans="1:1" ht="17.7" x14ac:dyDescent="0.6">
      <c r="A898" s="89"/>
    </row>
    <row r="899" spans="1:1" ht="17.7" x14ac:dyDescent="0.6">
      <c r="A899" s="89"/>
    </row>
    <row r="900" spans="1:1" ht="17.7" x14ac:dyDescent="0.6">
      <c r="A900" s="89"/>
    </row>
    <row r="901" spans="1:1" ht="17.7" x14ac:dyDescent="0.6">
      <c r="A901" s="89"/>
    </row>
    <row r="902" spans="1:1" ht="17.7" x14ac:dyDescent="0.6">
      <c r="A902" s="89"/>
    </row>
    <row r="903" spans="1:1" ht="17.7" x14ac:dyDescent="0.6">
      <c r="A903" s="89"/>
    </row>
    <row r="904" spans="1:1" ht="17.7" x14ac:dyDescent="0.6">
      <c r="A904" s="89"/>
    </row>
    <row r="905" spans="1:1" ht="17.7" x14ac:dyDescent="0.6">
      <c r="A905" s="89"/>
    </row>
    <row r="906" spans="1:1" ht="17.7" x14ac:dyDescent="0.6">
      <c r="A906" s="89"/>
    </row>
    <row r="907" spans="1:1" ht="17.7" x14ac:dyDescent="0.6">
      <c r="A907" s="89"/>
    </row>
    <row r="908" spans="1:1" ht="17.7" x14ac:dyDescent="0.6">
      <c r="A908" s="89"/>
    </row>
    <row r="909" spans="1:1" ht="17.7" x14ac:dyDescent="0.6">
      <c r="A909" s="89"/>
    </row>
    <row r="910" spans="1:1" ht="17.7" x14ac:dyDescent="0.6">
      <c r="A910" s="89"/>
    </row>
    <row r="911" spans="1:1" ht="17.7" x14ac:dyDescent="0.6">
      <c r="A911" s="89"/>
    </row>
    <row r="912" spans="1:1" ht="17.7" x14ac:dyDescent="0.6">
      <c r="A912" s="89"/>
    </row>
    <row r="913" spans="1:1" ht="17.7" x14ac:dyDescent="0.6">
      <c r="A913" s="89"/>
    </row>
    <row r="914" spans="1:1" ht="17.7" x14ac:dyDescent="0.6">
      <c r="A914" s="89"/>
    </row>
    <row r="915" spans="1:1" ht="17.7" x14ac:dyDescent="0.6">
      <c r="A915" s="89"/>
    </row>
    <row r="916" spans="1:1" ht="17.7" x14ac:dyDescent="0.6">
      <c r="A916" s="89"/>
    </row>
    <row r="917" spans="1:1" ht="17.7" x14ac:dyDescent="0.6">
      <c r="A917" s="89"/>
    </row>
    <row r="918" spans="1:1" ht="17.7" x14ac:dyDescent="0.6">
      <c r="A918" s="89"/>
    </row>
    <row r="919" spans="1:1" ht="17.7" x14ac:dyDescent="0.6">
      <c r="A919" s="89"/>
    </row>
    <row r="920" spans="1:1" ht="17.7" x14ac:dyDescent="0.6">
      <c r="A920" s="89"/>
    </row>
    <row r="921" spans="1:1" ht="17.7" x14ac:dyDescent="0.6">
      <c r="A921" s="89"/>
    </row>
    <row r="922" spans="1:1" ht="17.7" x14ac:dyDescent="0.6">
      <c r="A922" s="89"/>
    </row>
    <row r="923" spans="1:1" ht="17.7" x14ac:dyDescent="0.6">
      <c r="A923" s="89"/>
    </row>
    <row r="924" spans="1:1" ht="17.7" x14ac:dyDescent="0.6">
      <c r="A924" s="89"/>
    </row>
    <row r="925" spans="1:1" ht="17.7" x14ac:dyDescent="0.6">
      <c r="A925" s="89"/>
    </row>
    <row r="926" spans="1:1" ht="17.7" x14ac:dyDescent="0.6">
      <c r="A926" s="89"/>
    </row>
    <row r="927" spans="1:1" ht="17.7" x14ac:dyDescent="0.6">
      <c r="A927" s="89"/>
    </row>
    <row r="928" spans="1:1" ht="17.7" x14ac:dyDescent="0.6">
      <c r="A928" s="89"/>
    </row>
    <row r="929" spans="1:1" ht="17.7" x14ac:dyDescent="0.6">
      <c r="A929" s="89"/>
    </row>
    <row r="930" spans="1:1" ht="17.7" x14ac:dyDescent="0.6">
      <c r="A930" s="89"/>
    </row>
    <row r="931" spans="1:1" ht="17.7" x14ac:dyDescent="0.6">
      <c r="A931" s="89"/>
    </row>
    <row r="932" spans="1:1" ht="17.7" x14ac:dyDescent="0.6">
      <c r="A932" s="89"/>
    </row>
    <row r="933" spans="1:1" ht="17.7" x14ac:dyDescent="0.6">
      <c r="A933" s="89"/>
    </row>
    <row r="934" spans="1:1" ht="17.7" x14ac:dyDescent="0.6">
      <c r="A934" s="89"/>
    </row>
    <row r="935" spans="1:1" ht="17.7" x14ac:dyDescent="0.6">
      <c r="A935" s="89"/>
    </row>
    <row r="936" spans="1:1" ht="17.7" x14ac:dyDescent="0.6">
      <c r="A936" s="89"/>
    </row>
    <row r="937" spans="1:1" ht="17.7" x14ac:dyDescent="0.6">
      <c r="A937" s="89"/>
    </row>
    <row r="938" spans="1:1" ht="17.7" x14ac:dyDescent="0.6">
      <c r="A938" s="89"/>
    </row>
    <row r="939" spans="1:1" ht="17.7" x14ac:dyDescent="0.6">
      <c r="A939" s="89"/>
    </row>
    <row r="940" spans="1:1" ht="17.7" x14ac:dyDescent="0.6">
      <c r="A940" s="89"/>
    </row>
    <row r="941" spans="1:1" ht="17.7" x14ac:dyDescent="0.6">
      <c r="A941" s="89"/>
    </row>
    <row r="942" spans="1:1" ht="17.7" x14ac:dyDescent="0.6">
      <c r="A942" s="89"/>
    </row>
    <row r="943" spans="1:1" ht="17.7" x14ac:dyDescent="0.6">
      <c r="A943" s="89"/>
    </row>
    <row r="944" spans="1:1" ht="17.7" x14ac:dyDescent="0.6">
      <c r="A944" s="89"/>
    </row>
    <row r="945" spans="1:1" ht="17.7" x14ac:dyDescent="0.6">
      <c r="A945" s="89"/>
    </row>
    <row r="946" spans="1:1" ht="17.7" x14ac:dyDescent="0.6">
      <c r="A946" s="89"/>
    </row>
    <row r="947" spans="1:1" ht="17.7" x14ac:dyDescent="0.6">
      <c r="A947" s="89"/>
    </row>
    <row r="948" spans="1:1" ht="17.7" x14ac:dyDescent="0.6">
      <c r="A948" s="89"/>
    </row>
    <row r="949" spans="1:1" ht="17.7" x14ac:dyDescent="0.6">
      <c r="A949" s="89"/>
    </row>
    <row r="950" spans="1:1" ht="17.7" x14ac:dyDescent="0.6">
      <c r="A950" s="89"/>
    </row>
    <row r="951" spans="1:1" ht="17.7" x14ac:dyDescent="0.6">
      <c r="A951" s="89"/>
    </row>
    <row r="952" spans="1:1" ht="17.7" x14ac:dyDescent="0.6">
      <c r="A952" s="89"/>
    </row>
    <row r="953" spans="1:1" ht="17.7" x14ac:dyDescent="0.6">
      <c r="A953" s="89"/>
    </row>
    <row r="954" spans="1:1" ht="17.7" x14ac:dyDescent="0.6">
      <c r="A954" s="89"/>
    </row>
    <row r="955" spans="1:1" ht="17.7" x14ac:dyDescent="0.6">
      <c r="A955" s="89"/>
    </row>
    <row r="956" spans="1:1" ht="17.7" x14ac:dyDescent="0.6">
      <c r="A956" s="89"/>
    </row>
    <row r="957" spans="1:1" ht="17.7" x14ac:dyDescent="0.6">
      <c r="A957" s="89"/>
    </row>
    <row r="958" spans="1:1" ht="17.7" x14ac:dyDescent="0.6">
      <c r="A958" s="89"/>
    </row>
    <row r="959" spans="1:1" ht="17.7" x14ac:dyDescent="0.6">
      <c r="A959" s="89"/>
    </row>
    <row r="960" spans="1:1" ht="17.7" x14ac:dyDescent="0.6">
      <c r="A960" s="89"/>
    </row>
    <row r="961" spans="1:1" ht="17.7" x14ac:dyDescent="0.6">
      <c r="A961" s="89"/>
    </row>
    <row r="962" spans="1:1" ht="17.7" x14ac:dyDescent="0.6">
      <c r="A962" s="89"/>
    </row>
    <row r="963" spans="1:1" ht="17.7" x14ac:dyDescent="0.6">
      <c r="A963" s="89"/>
    </row>
    <row r="964" spans="1:1" ht="17.7" x14ac:dyDescent="0.6">
      <c r="A964" s="89"/>
    </row>
    <row r="965" spans="1:1" ht="17.7" x14ac:dyDescent="0.6">
      <c r="A965" s="89"/>
    </row>
    <row r="966" spans="1:1" ht="17.7" x14ac:dyDescent="0.6">
      <c r="A966" s="89"/>
    </row>
    <row r="967" spans="1:1" ht="17.7" x14ac:dyDescent="0.6">
      <c r="A967" s="89"/>
    </row>
    <row r="968" spans="1:1" ht="17.7" x14ac:dyDescent="0.6">
      <c r="A968" s="89"/>
    </row>
    <row r="969" spans="1:1" ht="17.7" x14ac:dyDescent="0.6">
      <c r="A969" s="89"/>
    </row>
    <row r="970" spans="1:1" ht="17.7" x14ac:dyDescent="0.6">
      <c r="A970" s="89"/>
    </row>
    <row r="971" spans="1:1" ht="17.7" x14ac:dyDescent="0.6">
      <c r="A971" s="89"/>
    </row>
    <row r="972" spans="1:1" ht="17.7" x14ac:dyDescent="0.6">
      <c r="A972" s="89"/>
    </row>
    <row r="973" spans="1:1" ht="17.7" x14ac:dyDescent="0.6">
      <c r="A973" s="89"/>
    </row>
    <row r="974" spans="1:1" ht="17.7" x14ac:dyDescent="0.6">
      <c r="A974" s="89"/>
    </row>
    <row r="975" spans="1:1" ht="17.7" x14ac:dyDescent="0.6">
      <c r="A975" s="89"/>
    </row>
    <row r="976" spans="1:1" ht="17.7" x14ac:dyDescent="0.6">
      <c r="A976" s="89"/>
    </row>
    <row r="977" spans="1:1" ht="17.7" x14ac:dyDescent="0.6">
      <c r="A977" s="89"/>
    </row>
    <row r="978" spans="1:1" ht="17.7" x14ac:dyDescent="0.6">
      <c r="A978" s="89"/>
    </row>
    <row r="979" spans="1:1" ht="17.7" x14ac:dyDescent="0.6">
      <c r="A979" s="89"/>
    </row>
    <row r="980" spans="1:1" ht="17.7" x14ac:dyDescent="0.6">
      <c r="A980" s="89"/>
    </row>
    <row r="981" spans="1:1" ht="17.7" x14ac:dyDescent="0.6">
      <c r="A981" s="89"/>
    </row>
    <row r="982" spans="1:1" ht="17.7" x14ac:dyDescent="0.6">
      <c r="A982" s="89"/>
    </row>
    <row r="983" spans="1:1" ht="17.7" x14ac:dyDescent="0.6">
      <c r="A983" s="89"/>
    </row>
    <row r="984" spans="1:1" ht="17.7" x14ac:dyDescent="0.6">
      <c r="A984" s="89"/>
    </row>
    <row r="985" spans="1:1" ht="17.7" x14ac:dyDescent="0.6">
      <c r="A985" s="89"/>
    </row>
    <row r="986" spans="1:1" ht="17.7" x14ac:dyDescent="0.6">
      <c r="A986" s="89"/>
    </row>
    <row r="987" spans="1:1" ht="17.7" x14ac:dyDescent="0.6">
      <c r="A987" s="89"/>
    </row>
    <row r="988" spans="1:1" ht="17.7" x14ac:dyDescent="0.6">
      <c r="A988" s="89"/>
    </row>
    <row r="989" spans="1:1" ht="17.7" x14ac:dyDescent="0.6">
      <c r="A989" s="89"/>
    </row>
    <row r="990" spans="1:1" ht="17.7" x14ac:dyDescent="0.6">
      <c r="A990" s="89"/>
    </row>
    <row r="991" spans="1:1" ht="17.7" x14ac:dyDescent="0.6">
      <c r="A991" s="89"/>
    </row>
  </sheetData>
  <hyperlinks>
    <hyperlink ref="B6" r:id="rId1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B2EC-3F01-4631-A9F4-ADBA2F1213E8}">
  <dimension ref="B19"/>
  <sheetViews>
    <sheetView workbookViewId="0">
      <selection activeCell="D25" sqref="D25"/>
    </sheetView>
  </sheetViews>
  <sheetFormatPr defaultRowHeight="12.3" x14ac:dyDescent="0.4"/>
  <sheetData>
    <row r="19" spans="2:2" x14ac:dyDescent="0.4">
      <c r="B19" s="93" t="s">
        <v>269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Approach</vt:lpstr>
      <vt:lpstr>Summary</vt:lpstr>
      <vt:lpstr>Public Cloud</vt:lpstr>
      <vt:lpstr>Total Budget</vt:lpstr>
      <vt:lpstr>Savings</vt:lpstr>
      <vt:lpstr>Unit Cost</vt:lpstr>
      <vt:lpstr>VM Price</vt:lpstr>
      <vt:lpstr>VKS Comparison</vt:lpstr>
      <vt:lpstr>K8 Reference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ir026767</dc:creator>
  <cp:lastModifiedBy>Iwan Rahabok</cp:lastModifiedBy>
  <dcterms:created xsi:type="dcterms:W3CDTF">2026-02-15T13:54:32Z</dcterms:created>
  <dcterms:modified xsi:type="dcterms:W3CDTF">2026-04-30T02:42:31Z</dcterms:modified>
</cp:coreProperties>
</file>